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X:\2019\025_Rekonstrukce mostu v km 0,989 na trati Havlíčkův Brod – Pardubice –Rosice nL\G_Náklady\G.3_Soupisy prací\"/>
    </mc:Choice>
  </mc:AlternateContent>
  <xr:revisionPtr revIDLastSave="0" documentId="13_ncr:1_{F76F2E3E-A61A-497C-94B9-287B6408591E}" xr6:coauthVersionLast="45" xr6:coauthVersionMax="45" xr10:uidLastSave="{00000000-0000-0000-0000-000000000000}"/>
  <bookViews>
    <workbookView xWindow="3675" yWindow="780" windowWidth="23595" windowHeight="14520" xr2:uid="{00000000-000D-0000-FFFF-FFFF00000000}"/>
  </bookViews>
  <sheets>
    <sheet name="SO 01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" i="2" l="1"/>
  <c r="O9" i="2" s="1"/>
  <c r="R8" i="2" s="1"/>
  <c r="O8" i="2" s="1"/>
  <c r="I13" i="2"/>
  <c r="O13" i="2"/>
  <c r="I17" i="2"/>
  <c r="O17" i="2" s="1"/>
  <c r="I21" i="2"/>
  <c r="O21" i="2"/>
  <c r="I25" i="2"/>
  <c r="O25" i="2" s="1"/>
  <c r="I30" i="2"/>
  <c r="Q29" i="2" s="1"/>
  <c r="I29" i="2" s="1"/>
  <c r="O30" i="2"/>
  <c r="I34" i="2"/>
  <c r="O34" i="2" s="1"/>
  <c r="I38" i="2"/>
  <c r="O38" i="2"/>
  <c r="I42" i="2"/>
  <c r="O42" i="2" s="1"/>
  <c r="I46" i="2"/>
  <c r="O46" i="2"/>
  <c r="I50" i="2"/>
  <c r="O50" i="2" s="1"/>
  <c r="I54" i="2"/>
  <c r="O54" i="2"/>
  <c r="I59" i="2"/>
  <c r="O59" i="2" s="1"/>
  <c r="I63" i="2"/>
  <c r="O63" i="2"/>
  <c r="I67" i="2"/>
  <c r="O67" i="2" s="1"/>
  <c r="I71" i="2"/>
  <c r="O71" i="2"/>
  <c r="I75" i="2"/>
  <c r="O75" i="2" s="1"/>
  <c r="I79" i="2"/>
  <c r="O79" i="2"/>
  <c r="I83" i="2"/>
  <c r="O83" i="2" s="1"/>
  <c r="I87" i="2"/>
  <c r="O87" i="2"/>
  <c r="I91" i="2"/>
  <c r="O91" i="2" s="1"/>
  <c r="I95" i="2"/>
  <c r="O95" i="2" s="1"/>
  <c r="I99" i="2"/>
  <c r="O99" i="2" s="1"/>
  <c r="I103" i="2"/>
  <c r="O103" i="2" s="1"/>
  <c r="I107" i="2"/>
  <c r="O107" i="2" s="1"/>
  <c r="I111" i="2"/>
  <c r="O111" i="2" s="1"/>
  <c r="I115" i="2"/>
  <c r="O115" i="2" s="1"/>
  <c r="I119" i="2"/>
  <c r="O119" i="2"/>
  <c r="I123" i="2"/>
  <c r="O123" i="2" s="1"/>
  <c r="I128" i="2"/>
  <c r="O128" i="2" s="1"/>
  <c r="I132" i="2"/>
  <c r="O132" i="2" s="1"/>
  <c r="I136" i="2"/>
  <c r="O136" i="2"/>
  <c r="I140" i="2"/>
  <c r="O140" i="2" s="1"/>
  <c r="I144" i="2"/>
  <c r="O144" i="2" s="1"/>
  <c r="I148" i="2"/>
  <c r="O148" i="2" s="1"/>
  <c r="I152" i="2"/>
  <c r="O152" i="2" s="1"/>
  <c r="I156" i="2"/>
  <c r="O156" i="2" s="1"/>
  <c r="I160" i="2"/>
  <c r="O160" i="2" s="1"/>
  <c r="I165" i="2"/>
  <c r="O165" i="2" s="1"/>
  <c r="I169" i="2"/>
  <c r="O169" i="2" s="1"/>
  <c r="I173" i="2"/>
  <c r="O173" i="2" s="1"/>
  <c r="I177" i="2"/>
  <c r="O177" i="2" s="1"/>
  <c r="I182" i="2"/>
  <c r="O182" i="2" s="1"/>
  <c r="I186" i="2"/>
  <c r="O186" i="2"/>
  <c r="I190" i="2"/>
  <c r="O190" i="2" s="1"/>
  <c r="I194" i="2"/>
  <c r="O194" i="2" s="1"/>
  <c r="I198" i="2"/>
  <c r="O198" i="2" s="1"/>
  <c r="I202" i="2"/>
  <c r="O202" i="2" s="1"/>
  <c r="Q206" i="2"/>
  <c r="I206" i="2" s="1"/>
  <c r="I207" i="2"/>
  <c r="O207" i="2" s="1"/>
  <c r="I211" i="2"/>
  <c r="O211" i="2"/>
  <c r="R206" i="2" s="1"/>
  <c r="O206" i="2" s="1"/>
  <c r="I216" i="2"/>
  <c r="O216" i="2" s="1"/>
  <c r="I220" i="2"/>
  <c r="O220" i="2" s="1"/>
  <c r="I224" i="2"/>
  <c r="O224" i="2" s="1"/>
  <c r="I228" i="2"/>
  <c r="O228" i="2" s="1"/>
  <c r="I233" i="2"/>
  <c r="O233" i="2" s="1"/>
  <c r="R232" i="2" s="1"/>
  <c r="O232" i="2" s="1"/>
  <c r="I237" i="2"/>
  <c r="O237" i="2" s="1"/>
  <c r="I241" i="2"/>
  <c r="O241" i="2" s="1"/>
  <c r="I246" i="2"/>
  <c r="O246" i="2" s="1"/>
  <c r="R245" i="2" s="1"/>
  <c r="O245" i="2" s="1"/>
  <c r="I250" i="2"/>
  <c r="O250" i="2" s="1"/>
  <c r="I254" i="2"/>
  <c r="O254" i="2"/>
  <c r="I258" i="2"/>
  <c r="O258" i="2" s="1"/>
  <c r="I262" i="2"/>
  <c r="O262" i="2" s="1"/>
  <c r="I266" i="2"/>
  <c r="O266" i="2" s="1"/>
  <c r="I270" i="2"/>
  <c r="O270" i="2" s="1"/>
  <c r="I274" i="2"/>
  <c r="O274" i="2" s="1"/>
  <c r="I278" i="2"/>
  <c r="O278" i="2" s="1"/>
  <c r="I282" i="2"/>
  <c r="O282" i="2" s="1"/>
  <c r="R215" i="2" l="1"/>
  <c r="O215" i="2" s="1"/>
  <c r="R181" i="2"/>
  <c r="O181" i="2" s="1"/>
  <c r="R127" i="2"/>
  <c r="O127" i="2" s="1"/>
  <c r="R164" i="2"/>
  <c r="O164" i="2" s="1"/>
  <c r="R58" i="2"/>
  <c r="O58" i="2" s="1"/>
  <c r="Q181" i="2"/>
  <c r="I181" i="2" s="1"/>
  <c r="Q245" i="2"/>
  <c r="I245" i="2" s="1"/>
  <c r="Q232" i="2"/>
  <c r="I232" i="2" s="1"/>
  <c r="Q164" i="2"/>
  <c r="I164" i="2" s="1"/>
  <c r="Q127" i="2"/>
  <c r="I127" i="2" s="1"/>
  <c r="Q215" i="2"/>
  <c r="I215" i="2" s="1"/>
  <c r="R29" i="2"/>
  <c r="O29" i="2" s="1"/>
  <c r="O2" i="2" s="1"/>
  <c r="Q58" i="2"/>
  <c r="I58" i="2" s="1"/>
  <c r="Q8" i="2"/>
  <c r="I8" i="2" s="1"/>
  <c r="I3" i="2" l="1"/>
</calcChain>
</file>

<file path=xl/sharedStrings.xml><?xml version="1.0" encoding="utf-8"?>
<sst xmlns="http://schemas.openxmlformats.org/spreadsheetml/2006/main" count="940" uniqueCount="389">
  <si>
    <t>ASPE10</t>
  </si>
  <si>
    <t>S</t>
  </si>
  <si>
    <t>Firma: Firma</t>
  </si>
  <si>
    <t>Příloha k formuláři pro ocenění nabídky</t>
  </si>
  <si>
    <t xml:space="preserve">Stavba: </t>
  </si>
  <si>
    <t>2019-025</t>
  </si>
  <si>
    <t>Rekonstrukce mostu v km 0,989 na trati Havlíčkův Brod - Pardubice-Rosice n/L</t>
  </si>
  <si>
    <t>O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</si>
  <si>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</si>
  <si>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</si>
  <si>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</si>
  <si>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</si>
  <si>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</si>
  <si>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</si>
  <si>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</si>
  <si>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</si>
  <si>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</si>
  <si>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</si>
  <si>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</si>
  <si>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</si>
  <si>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</si>
  <si>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</si>
  <si>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</si>
  <si>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</si>
  <si>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</si>
  <si>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</si>
  <si>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</si>
  <si>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</si>
  <si>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</si>
  <si>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</si>
  <si>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</si>
  <si>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</si>
  <si>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P</t>
  </si>
  <si>
    <t/>
  </si>
  <si>
    <t>KUS</t>
  </si>
  <si>
    <t>PP</t>
  </si>
  <si>
    <t>VV</t>
  </si>
  <si>
    <t>TS</t>
  </si>
  <si>
    <t>7</t>
  </si>
  <si>
    <t>8</t>
  </si>
  <si>
    <t>02940</t>
  </si>
  <si>
    <t>KPL</t>
  </si>
  <si>
    <t>HOD</t>
  </si>
  <si>
    <t>11</t>
  </si>
  <si>
    <t>12</t>
  </si>
  <si>
    <t>SO 01</t>
  </si>
  <si>
    <t>Most v km 0,989</t>
  </si>
  <si>
    <t>Všeobecné podmínky:</t>
  </si>
  <si>
    <t>027413R</t>
  </si>
  <si>
    <t>PROVIZORNÍ MOSTY - DEMONTÁŽ</t>
  </si>
  <si>
    <t>T</t>
  </si>
  <si>
    <t>DEMONTÁŽ MOSTNÍCH PROVIZORIÍ ŽM A KNO VČETNĚ JEJICH PODPĚR, VČETNĚ DOPRAVY A USKLADNĚNÍ</t>
  </si>
  <si>
    <t>1: Dle technické zprávy, výkresových příloh projektové dokumentace, TKP staveb státních drah a výkazů materiálu projektu a souhrnných částí dokumentace stavby. 
2: 201,5t</t>
  </si>
  <si>
    <t>Demontáž stávajících ocelových mostních konstrukcí a jejich podpěr dle specifikací projektové dokumentace a požadavků objednatele v souladu s platnými předpisy a technickými normami. Položka zahrnuje vše potřebné pro její plnění, což jsou mimo jiné: veškeré manipulace, rozpojování, dopravu a uložení nebo likvidaci stávající ocelové konstrukce mostu včetně separace a likvidace škodlivých nátěrových hmot nebo granulátu s jejich obsahem nebo vodotěsných izolací, dokumentaci zhotovitele včetně potřebných statických posudků, veškerý materiál, spojovací prostředky a materiál, veškeré práce, techniku, stroje, dále veškeré přípravky, pomůcky, konstrukce a podpěry potřebné pro demontáž, jeřáby, zakládání v potřebném rozsahu pro účel demontáže a likvidace (nebo uskladnění) a demontáže ocelové mostní konstrukce včetně doplnění potřebných průzkumů (požaduje se min jedna sonda v místě každé montážní podpěry), veškeré manipulace, dopravu, likvidaci odpadů, zkoušky a měření, monitoring, dokumentaci zhotovitele včetně potřebných statických posudků dočasných konstrukcí a statických posudků pažení, atd. a vše související a potřebné pro demontáž ocelových mostních konstrukcí a jejich podpěr dle specifikací  dokumentace a požadavků zhotovitele. Součástí této položky jsou také veškeré potřebné zemní práce, demontážní plošiny a jejich odstranění a likvidace, přístupové cesty a nájezdy nebo sjezdy a provizorní přemostění.   
Před zahájením demontáže bude provedena písemná evidence všech prvků a spojovacích prostředků a odsouhlasena zástupcem objednatele – SŽ OŘ BRNO SMT.   
Přejímka po uskladnění (dílce budou proloženy a nakonzervovány, musí být odsouhlasen stav a počet prvků a PKO po dopravě a manipulaci).   
Dopravu nacení zhotovitel z místa stavby na dílnu pro provedení repase a obnovy PKO (je požadováno provést na dílně) a dále z dílny po repasi do skladu státních hmotných rezerv v Kroměříži (ŽM 60) a na úložiště OŘ Brno v Křenovicích (KNO 155).</t>
  </si>
  <si>
    <t>02741R</t>
  </si>
  <si>
    <t>REPASE MOSTNÍCH PROVIZORIÍ ŽM A KNO VČETNĚ JEJICH PODPĚR</t>
  </si>
  <si>
    <t>Součástí položky jsou veškeré práce, materiál, manipulace a pomůcky potřebné pro repasi včetně strojů a zařízení. Repase vyzískaných mostních konstrukcí a podpěr bude provedena v rozsahu: repase prvků OK (vyříznutí a opětovné navaření poškozených částí, opravy styčníků, svarů a spojů, výměna poškozených dílů – předpoklad spotřeby nové oceli (vyjma spojovacích prostředků) je do 1.5t v závislosti na výsledku prohlídky ocelových konstrukcí po jejich rozebrání – prohlídku provede zástupce SŽ OŘ BRNO SMT), odvrtání a zavaření trhlin, dále bude provedena kompletní obnova PKO v kvalitě a souladu s platnými předpisy (zejména TNŽ, ISO, ČSN EN a EN a TKP objednatele), která zahrnuje i likvidaci odpadů včetně nebezpečných odpadů z původní PKO a z tryskání a z granulátu včetně poplatků za jejich uložení, kompletní dodávka všech spojovacích prostředků a jejich doplňků (podložky, matice atd.) všech montážních spojů a výměna poškozených spojovacích prostředků konstrukčních spojů dílenských (korozně nebo mechanicky poškozených – dle prohlídky zástupce SŽ OŘ SMT po rozebrání konstrukcí) – budou dodány nové, repase ložisek a jejich kotevních prvků dodávka a uložení.  Konzervování uskladňovaných dílců – konzervování mazacím tukem v místech styčných ploch, montážních spojů, třecích ploch, ložisek. Přejímka dílenská po repasi.</t>
  </si>
  <si>
    <t>OSTATNÍ POŽADAVKY - VYPRACOVÁNÍ DOKUMENTACE</t>
  </si>
  <si>
    <t>Realizační dokumentace pažení včetě statického posouzení</t>
  </si>
  <si>
    <t>1: Dle technické zprávy, výkresových příloh projektové dokumentace, TKP staveb státních drah a výkazů materiálu projektu a souhrnných částí dokumentace stavby. 
2: 1</t>
  </si>
  <si>
    <t>Zahrnuje veškeré náklady spojené s objednatelem požadovanými pracemi</t>
  </si>
  <si>
    <t>03100</t>
  </si>
  <si>
    <t>ZAŘÍZENÍ STAVENIŠTĚ - ZŘÍZENÍ, PROVOZ, DEMONTÁŽ</t>
  </si>
  <si>
    <t>zahrnuje veškeré náklady na zařízení a provoz staveniště včetně jaho likvidace na dobu potřebnou</t>
  </si>
  <si>
    <t>03440</t>
  </si>
  <si>
    <t>STAVEBNÍ VYBAVENÍ STABILNÍ PRO ČERPÁNÍ VODY</t>
  </si>
  <si>
    <t>1: Dle technické zprávy, výkresových příloh projektové dokumentace, TKP staveb státních drah a výkazů materiálu projektu a souhrnných částí dokumentace stavby. 
2: 2</t>
  </si>
  <si>
    <t>zahrnuje objednatelem povolené náklady na stavební vybavení zhotovitele</t>
  </si>
  <si>
    <t>015</t>
  </si>
  <si>
    <t>Poplatky za skládku:</t>
  </si>
  <si>
    <t>015113.R</t>
  </si>
  <si>
    <t>POPLATKY ZA LIKVIDACŮ ODPADŮ NEKONTAMINOVANÝCH - 17 05 04 VYTĚŽENÉ ZEMINY A HORNINY - III. TŘÍDA TĚŽITELNOSTI</t>
  </si>
  <si>
    <t>1: Dle technické zprávy, výkresových příloh projektové dokumentace, TKP staveb státních drah a výkazů materiálu projektu a souhrnných částí dokumentace stavby. 
2: (1636.7470405m3+260m3)*1,8t/m3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</si>
  <si>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</si>
  <si>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015140.R</t>
  </si>
  <si>
    <t>POPLATKY ZA LIKVIDACŮ ODPADŮ NEKONTAMINOVANÝCH - 17 01 01 BETON Z DEMOLIC OBJEKTŮ, ZÁKLADŮ TV</t>
  </si>
  <si>
    <t>1: Dle technické zprávy, výkresových příloh projektové dokumentace, TKP staveb státních drah a výkazů materiálu projektu a souhrnných částí dokumentace stavby. 
2: (28.8m3)*2,5t/m3</t>
  </si>
  <si>
    <t>015170.R</t>
  </si>
  <si>
    <t>POPLATKY ZA LIKVIDACŮ ODPADŮ NEKONTAMINOVANÝCH - 17 02 01 DŘEVO PO STAVEBNÍM POUŽITÍ, Z DEMOLIC</t>
  </si>
  <si>
    <t>dřevěný rošt pod opěrami</t>
  </si>
  <si>
    <t>1: Dle technické zprávy, výkresových příloh projektové dokumentace, TKP staveb státních drah a výkazů materiálu projektu a souhrnných částí dokumentace stavby. 
2: 11.1*1.2t/m3</t>
  </si>
  <si>
    <t>015240</t>
  </si>
  <si>
    <t>POPLATKY ZA LIKVIDACŮ ODPADŮ NEKONTAMINOVANÝCH - 20 03 99 ODPAD PODOBNÝ KOMUNÁLNÍMU ODPADU</t>
  </si>
  <si>
    <t>z likvidace bezdomovcovy skrýše</t>
  </si>
  <si>
    <t>1: Dle technické zprávy, výkresových příloh projektové dokumentace, TKP staveb státních drah a výkazů materiálu projektu a souhrnných částí dokumentace stavby. 
2: 2t</t>
  </si>
  <si>
    <t>015330.R</t>
  </si>
  <si>
    <t>POPLATKY ZA LIKVIDACŮ ODPADŮ NEKONTAMINOVANÝCH - 17 05 04 KAMENNÁ SUŤ</t>
  </si>
  <si>
    <t>vybourané stávající opěry a pilíře</t>
  </si>
  <si>
    <t>1: Dle technické zprávy, výkresových příloh projektové dokumentace, TKP staveb státních drah a výkazů materiálu projektu a souhrnných částí dokumentace stavby. 
2: 637.32*2.2t/m3</t>
  </si>
  <si>
    <t>015510.R</t>
  </si>
  <si>
    <t>POPLATKY ZA LIKVIDACŮ ODPADŮ NEBEZPEČNÝCH - 17 05 07* LOKÁLNĚ ZNEČIŠTĚNÝ ŠTĚRK A ZEMINA Z KOLEJIŠTĚ (VÝHYBKY)</t>
  </si>
  <si>
    <t>1: Dle technické zprávy, výkresových příloh projektové dokumentace, TKP staveb státních drah a výkazů materiálu projektu a souhrnných částí dokumentace stavby. 
2: 787,27t</t>
  </si>
  <si>
    <t>015670.R</t>
  </si>
  <si>
    <t>POPLATKY ZA LIKVIDACŮ ODPADŮ NEBEZPEČNÝCH - 17 01 06* KONTAMINOVANÁ STAVEBNÍ SUŤ A BETONY Z DEMOLIC</t>
  </si>
  <si>
    <t>1: Dle technické zprávy, výkresových příloh projektové dokumentace, TKP staveb státních drah a výkazů materiálu projektu a souhrnných částí dokumentace stavby. 
2: 4,1t</t>
  </si>
  <si>
    <t>Zemní práce:</t>
  </si>
  <si>
    <t>13</t>
  </si>
  <si>
    <t>111208</t>
  </si>
  <si>
    <t>ODSTRANĚNÍ KŘOVIN S ODVOZEM DO 20KM</t>
  </si>
  <si>
    <t>M2</t>
  </si>
  <si>
    <t>1: Dle technické zprávy, výkresových příloh projektové dokumentace, TKP staveb státních drah a výkazů materiálu projektu a souhrnných částí dokumentace stavby. 
2: 150m2</t>
  </si>
  <si>
    <t>odstranění křovin a stromů do průměru 100 mmdoprava dřevin na předepsanou vzdálenostspálení na hromadách nebo štěpkování</t>
  </si>
  <si>
    <t>14</t>
  </si>
  <si>
    <t>112018</t>
  </si>
  <si>
    <t>KÁCENÍ STROMŮ D KMENE DO 0,5M S ODSTRANĚNÍM PAŘEZŮ, ODVOZ DO 20KM</t>
  </si>
  <si>
    <t>1: Dle technické zprávy, výkresových příloh projektové dokumentace, TKP staveb státních drah a výkazů materiálu projektu a souhrnných částí dokumentace stavby. 
2: 23ks</t>
  </si>
  <si>
    <t>Kácení stromů se měří v [ks] poražených stromů (průměr stromů se měří ve výšce 1,3m nad terénem) a zahrnuje zejména:- poražení stromu a osekání větví- spálení větví na hromadách nebo štěpkování- dopravu a uložení kmenů, případné další práce s nimi dle pokynů zadávací dokumentaceOdstranění pařezů se měří v [ks] vytrhaných nebo vykopaných pařezů a zahrnuje zejména:- vytrhání nebo vykopání pařezů- veškeré zemní práce spojené s odstraněním pařezů- dopravu a uložení pařezů, případně další práce s nimi dle pokynů zadávací dokumentace- zásyp jam po pařezech</t>
  </si>
  <si>
    <t>15</t>
  </si>
  <si>
    <t>112028</t>
  </si>
  <si>
    <t>KÁCENÍ STROMŮ D KMENE DO 0,9M S ODSTRANĚNÍM PAŘEZŮ, ODVOZ DO 20KM</t>
  </si>
  <si>
    <t>1: Dle technické zprávy, výkresových příloh projektové dokumentace, TKP staveb státních drah a výkazů materiálu projektu a souhrnných částí dokumentace stavby. 
2: 9ks</t>
  </si>
  <si>
    <t>16</t>
  </si>
  <si>
    <t>112048</t>
  </si>
  <si>
    <t>KÁCENÍ STROMŮ D KMENE DO 0,3M S ODSTRANĚNÍM PAŘEZŮ, ODVOZ DO 20KM</t>
  </si>
  <si>
    <t>1: Dle technické zprávy, výkresových příloh projektové dokumentace, TKP staveb státních drah a výkazů materiálu projektu a souhrnných částí dokumentace stavby. 
2: 8ks</t>
  </si>
  <si>
    <t>17</t>
  </si>
  <si>
    <t>11514</t>
  </si>
  <si>
    <t>ČERPÁNÍ VODY DO 4000 L/MIN</t>
  </si>
  <si>
    <t>4 dny, 2 jámy</t>
  </si>
  <si>
    <t>1: Dle technické zprávy, výkresových příloh projektové dokumentace, TKP staveb státních drah a výkazů materiálu projektu a souhrnných částí dokumentace stavby. 
2: 4*2ks*24hod</t>
  </si>
  <si>
    <t>Položka čerpání vody na povrchu zahrnuje i potrubí, pohotovost záložní čerpací soupravy a zřízení čerpací jímky. Součástí položky je také následná demontáž a likvidace těchto zařízení</t>
  </si>
  <si>
    <t>18</t>
  </si>
  <si>
    <t>12110</t>
  </si>
  <si>
    <t>SEJMUTÍ ORNICE NEBO LESNÍ PŮDY</t>
  </si>
  <si>
    <t>M3</t>
  </si>
  <si>
    <t>1: Dle technické zprávy, výkresových příloh projektové dokumentace, TKP staveb státních drah a výkazů materiálu projektu a souhrnných částí dokumentace stavby. 
2: 300*0,2</t>
  </si>
  <si>
    <t>položka zahrnuje sejmutí ornice bez ohledu na tloušťku vrstvy a její vodorovnou dopravunezahrnuje uložení na trvalou skládku</t>
  </si>
  <si>
    <t>19</t>
  </si>
  <si>
    <t>12293</t>
  </si>
  <si>
    <t>ODKOPÁVKY A PROKOPÁVKY OBECNÉ TŘ. III</t>
  </si>
  <si>
    <t>Odstranění dočasného záhozu z koryta řeky</t>
  </si>
  <si>
    <t>1: Dle technické zprávy, výkresových příloh projektové dokumentace, TKP staveb státních drah a výkazů materiálu projektu a souhrnných částí dokumentace stavby. 
2: 260m3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</si>
  <si>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</si>
  <si>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20</t>
  </si>
  <si>
    <t>122938</t>
  </si>
  <si>
    <t>ODKOPÁVKY A PROKOPÁVKY OBECNÉ TŘ. III, ODVOZ DO 20KM</t>
  </si>
  <si>
    <t>Veškeré odkopávky, které nejsou uvedeny v jiných položkách včetně odkopání části zpětného zásypu v oblasti pilot</t>
  </si>
  <si>
    <t>1: Dle technické zprávy, výkresových příloh projektové dokumentace, TKP staveb státních drah a výkazů materiálu projektu a souhrnných částí dokumentace stavby. 
2: (10,74m*6,9m*6m+9,38m*2,93m*2,93m*0,5+12,74m*2,48m*2,48m*0,5+6,84m*8,75m*3,38m+6,84m*1,74m*1,74m*0,5+6,84m*1,96m*1,96m*0,5+12,45m*3,38m*3,38m*0,5)+(2,5m*8,2m*1m)+(8,5m*10,6m*0,6m)+(8,75m*6,9m*8,64m+6,9m*4,66m*4,66m*0,5+8,75m*5,75m*5,75m*0,5)</t>
  </si>
  <si>
    <t>21</t>
  </si>
  <si>
    <t>132838</t>
  </si>
  <si>
    <t>HLOUBENÍ RÝH ŠÍŘ DO 2M PAŽ I NEPAŽ TŘ. II, ODVOZ DO 20KM</t>
  </si>
  <si>
    <t>Rýhy pro svedení vody z odvodňovačů pod mostem</t>
  </si>
  <si>
    <t>1: Dle technické zprávy, výkresových příloh projektové dokumentace, TKP staveb státních drah a výkazů materiálu projektu a souhrnných částí dokumentace stavby. 
2: 7,8m2*0,8m*2ks+12m2*0,8m*2ks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</si>
  <si>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</si>
  <si>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22</t>
  </si>
  <si>
    <t>17451</t>
  </si>
  <si>
    <t>ZÁSYP JAM A RÝH ZE ZEMIN NEPROPUSTNÝCH</t>
  </si>
  <si>
    <t>1: Dle technické zprávy, výkresových příloh projektové dokumentace, TKP staveb státních drah a výkazů materiálu projektu a souhrnných částí dokumentace stavby. 
2: 500m3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</si>
  <si>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</si>
  <si>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23</t>
  </si>
  <si>
    <t>17481</t>
  </si>
  <si>
    <t>ZÁSYP JAM A RÝH Z NAKUPOVANÝCH MATERIÁLŮ</t>
  </si>
  <si>
    <t>Zásyp za opěrami + zásyp před vrtáním pilot</t>
  </si>
  <si>
    <t>1: Dle technické zprávy, výkresových příloh projektové dokumentace, TKP staveb státních drah a výkazů materiálu projektu a souhrnných částí dokumentace stavby. 
2: (26,5m2+9,1m2+17,6m2+5,3m2)*6,35m+(74m2*3,8m*2)</t>
  </si>
  <si>
    <t>položka zahrnuje:-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</si>
  <si>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24</t>
  </si>
  <si>
    <t>17561</t>
  </si>
  <si>
    <t>OBSYP POTRUBÍ A OBJEKTŮ Z HORNIN KAMENITÝCH</t>
  </si>
  <si>
    <t>Obsyp drenáže za rubem opěr</t>
  </si>
  <si>
    <t>1: Dle technické zprávy, výkresových příloh projektové dokumentace, TKP staveb státních drah a výkazů materiálu projektu a souhrnných částí dokumentace stavby. 
2: 0,72m2*6,35m*2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</si>
  <si>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                                                                  - zemina vytlačená potrubím o DN do 180mm se od kubatury obsypů neodečítá</t>
  </si>
  <si>
    <t>25</t>
  </si>
  <si>
    <t>18214</t>
  </si>
  <si>
    <t>ÚPRAVA POVRCHŮ SROVNÁNÍM ÚZEMÍ V TL DO 0,25M</t>
  </si>
  <si>
    <t>1: Dle technické zprávy, výkresových příloh projektové dokumentace, TKP staveb státních drah a výkazů materiálu projektu a souhrnných částí dokumentace stavby. 
2: 300m2</t>
  </si>
  <si>
    <t>položka zahrnuje srovnání výškových rozdílů terénu</t>
  </si>
  <si>
    <t>26</t>
  </si>
  <si>
    <t>18223</t>
  </si>
  <si>
    <t>ROZPROSTŘENÍ ORNICE VE SVAHU V TL DO 0,20M</t>
  </si>
  <si>
    <t>1: Dle technické zprávy, výkresových příloh projektové dokumentace, TKP staveb státních drah a výkazů materiálu projektu a souhrnných částí dokumentace stavby. 
2: (173m2+188m2+105m2+187m2)</t>
  </si>
  <si>
    <t>položka zahrnuje:nutné přemístění ornice z dočasných skládek vzdálených do 50mrozprostření ornice v předepsané tloušťce ve svahu přes 1:5</t>
  </si>
  <si>
    <t>27</t>
  </si>
  <si>
    <t>18233</t>
  </si>
  <si>
    <t>ROZPROSTŘENÍ ORNICE V ROVINĚ V TL DO 0,20M</t>
  </si>
  <si>
    <t>položka zahrnuje:nutné přemístění ornice z dočasných skládek vzdálených do 50mrozprostření ornice v předepsané tloušťce v rovině a ve svahu do 1:5</t>
  </si>
  <si>
    <t>28</t>
  </si>
  <si>
    <t>18242</t>
  </si>
  <si>
    <t>ZALOŽENÍ TRÁVNÍKU HYDROOSEVEM NA ORNICI</t>
  </si>
  <si>
    <t>1: Dle technické zprávy, výkresových příloh projektové dokumentace, TKP staveb státních drah a výkazů materiálu projektu a souhrnných částí dokumentace stavby. 
2: 653m2+300m2</t>
  </si>
  <si>
    <t>Zahrnuje dodání předepsané travní směsi, hydroosev na ornici, zalévání, první pokosení, to vše bez ohledu na sklon terénu</t>
  </si>
  <si>
    <t>29</t>
  </si>
  <si>
    <t>184BR</t>
  </si>
  <si>
    <t>NÁHRADNÍ VÝSADBA</t>
  </si>
  <si>
    <t>Náhradní výsadba dle rozhodnutí č. j. MHB_OZP/441/2020/Ko-9 ze dne 3. 2. 2020, viz doklady</t>
  </si>
  <si>
    <t>1:  
2: 1</t>
  </si>
  <si>
    <t>Položka vysazování stromů zahrnuje  dodávku projektem předepsaných  stromů,  hloubení jamek (min. rozměry pro stromy min. 1,5 násobek balu výpěstku) s event. výměnou půdy, s hnojením anorganickým hnojivem a přídavkem organického hnojiva min. 5kg pro stromy, zálivku, kůly, chráničky ke stromům nebo ochrana stromů nátěrem a pod. Položka zahrnuje veškerý materiál, výrobky a polotovary, včetně mimostaveništní a vnitrostaveništní dopravy (rovněž přesuny), včetně naložení a složení, cenu dřevin a veškeré další práce spojené s jejich výýsadbou. Dále položka obsahuje ošetzření, řez, následné zalívání a další ošetřování po dobu 5 let.</t>
  </si>
  <si>
    <t>Základy:</t>
  </si>
  <si>
    <t>30</t>
  </si>
  <si>
    <t>21461H</t>
  </si>
  <si>
    <t>SEPARAČNÍ GEOTEXTILIE DO 1000G/M2</t>
  </si>
  <si>
    <t>Ochrana hydroizolace</t>
  </si>
  <si>
    <t>1: Dle technické zprávy, výkresových příloh projektové dokumentace, TKP staveb státních drah a výkazů materiálu projektu a souhrnných částí dokumentace stavby. 
2: (38m2+28,8m2*2)*2+(7*6,35m)*2</t>
  </si>
  <si>
    <t>Položka zahrnuje:- dodávku předepsané geotextilie- úpravu, očištění a ochranu podkladu- přichycení k podkladu, případně zatížení- úpravy spojů a zajištění okrajů- úpravy pro odvodnění- nutné přesahy- mimostaveništní a vnitrostaveništní dopravu</t>
  </si>
  <si>
    <t>31</t>
  </si>
  <si>
    <t>224325</t>
  </si>
  <si>
    <t>PILOTY ZE ŽELEZOBETONU C30/37</t>
  </si>
  <si>
    <t>1: Dle technické zprávy, výkresových příloh projektové dokumentace, TKP staveb státních drah a výkazů materiálu projektu a souhrnných částí dokumentace stavby. 
2: (3.14*0.9m*0.9m/4)*136.8m</t>
  </si>
  <si>
    <t>položka zahrnuje:- dodání  čerstvého  betonu  (betonové  směsi)  požadované  kvality,  jeho  uložení  do požadovaného tvaru při jakékoliv hustotě výztuže, konzistenci čerstvého betonu a způsobu hutnění, ošetření a ochranu betonu- zhotovení nepropustného, mrazuvzdorného betonu a betonu požadované trvanlivosti a vlastností- užití potřebných přísad a technologií výroby betonu- zřízení pracovních a dilatačních spar, včetně potřebných úprav, výplně, vložek, opracování, očištění a ošetření- bednění  požadovaných  konstr. (i ztracené) s úpravou  dle požadované  kvality povrchu betonu, včetně odbedňovacích a odskružovacích prostředků- podpěrné  konstr. (skruže) a lešení všech druhů pro bednění, uložení čerstvého betonu, výztuže a doplňkových konstr., vč. požadovaných otvorů, ochranných a bezpečnostních opatření a základů těchto konstrukcí a lešení- vytvoření kotevních čel, kapes, nálitků, a sedel- zřízení  všech  požadovaných  otvorů, kapes, výklenků, prostupů, dutin, drážek a pod., vč. ztížení práce a úprav  kolem nich- úpravy pro osazení výztuže, doplňkových konstrukcí a vybavení- úpravy povrchu pro položení požadované izolace, povlaků a nátěrů, případně vyspravení- upevnění kotevních prvků a doplňkových konstrukcí- nátěry zabraňující soudržnost betonu a bednění- výplň, těsnění  a tmelení spar a spojů- opatření  povrchů  betonu  izolací  proti zemní vlhkosti v částech, kde přijdou do styku se zeminou nebo kamenivem- případné zřízení spojovací vrstvy u základů- úpravy pro osazení zařízení ochrany konstrukce proti vlivu bludných proudů- objem betonu pro přebetonování a nadbetonování, který se nepřičítá ke stanovenému objemu výplně piloty- ukončení piloty pod ústím vrtu a vyplnění zbývající části sypaninou nebo kamenivem- odbourání a odstranění znehodnocené části výplně a úprava hlavy piloty před výstavbou další konstrukční části- zřízení výplně piloty pod hladinou vody- veškerý materiál, výrobky a polotovary, včetně mimostaveništní a vnitrostaveništní dopravy- nezahrnuje dodání a osazení výztuže, nezahrnuje vrty</t>
  </si>
  <si>
    <t>32</t>
  </si>
  <si>
    <t>224365</t>
  </si>
  <si>
    <t>VÝZTUŽ PILOT Z OCELI 10505, B500B</t>
  </si>
  <si>
    <t>1: Dle technické zprávy, výkresových příloh projektové dokumentace, TKP staveb státních drah a výkazů materiálu projektu a souhrnných částí dokumentace stavby. 
2: 9.161t</t>
  </si>
  <si>
    <t>položka zahrnuje:- veškerý materiál, výrobky a polotovary, včetně mimostaveništní a vnitrostaveništní dopravy- dodání betonářské výztuže v požadované kvalitě, stříhání, řezání, ohýbání a spojování do všech požadovaných tvarů (vč. armakošů) a uložení s požadovaným zajištěním polohy a krytí výztuže betonem- veškeré svary nebo jiné spoje výztuže- pomocné konstrukce a práce pro osazení a upevnění výztuže- zednické výpomoci pro montáž betonářské výztuže- úpravy výztuže pro osazení doplňkových konstrukcí- ochranu výztuže do doby jejího zabetonování- úpravy výztuže pro zřízení kotevních prvků, závěsných ok a doplňkových konstrukcí- veškerá opatření pro zajištění soudržnosti výztuže a betonu-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výztuže- separaci výztuže- osazení měřících zařízení a úpravy pro ně- osazení měřících skříní nebo míst pro měření bludných proudů</t>
  </si>
  <si>
    <t>33</t>
  </si>
  <si>
    <t>22818</t>
  </si>
  <si>
    <t>VYTAHOVÁNÍ PILOT Z DŘEVĚNÝCH DÍLCŮ</t>
  </si>
  <si>
    <t>1: Dle technické zprávy, výkresových příloh projektové dokumentace, TKP staveb státních drah a výkazů materiálu projektu a souhrnných částí dokumentace stavby. 
2: 3,14*0,15m*0,15m*5m*10ks</t>
  </si>
  <si>
    <t>zahrnuje i vodorovnou dopravu a uložení na skládku (bez poplatku)</t>
  </si>
  <si>
    <t>34</t>
  </si>
  <si>
    <t>23117A</t>
  </si>
  <si>
    <t>ŠTĚTOVÉ STĚNY BERANĚNÉ Z KOVOVÝCH DÍLCŮ TRVALÉ (PLOCHA)</t>
  </si>
  <si>
    <t>1: Dle technické zprávy, výkresových příloh projektové dokumentace, TKP staveb státních drah a výkazů materiálu projektu a souhrnných částí dokumentace stavby. 
2: (10,7m*2+6,9m*2)*6,45m+(10,7m*2+6,9m*2)*8,87m</t>
  </si>
  <si>
    <t>- zřízení stěny- dodání štětovnic v požadované kvalitě, případně jejich ošetřování, řezání, nastavování a další úpravy- kleštiny, převázky. a další pomocné a doplňkové konstrukce- nastražení a zaberanění štětovnic do jakékoliv třídy horniny- veškerou dopravu, nájem, provoz a přemístění beranících zařízení a dalších mechanismů- lešení a podpěrné konstrukce pro práci a manipulaci beranících zařízení a dalších mechanismů- beranící plošiny vč. zemních prací, zpevnění, odvodnění a pod.- při provádění z lodi náklady na prám nebo lodi- těsnění stěny, je-li nutné- kotvení stěny, je-li nutné nebo vzepření, případně rozepření- vodící piloty nebo stabilizační hrázky- zhotovení koutových štětovnic- dílenská dokumentace, včetně technologického předpisu spojování,- dodání spojovacího materiálu,- zřízení  montážních  a  dilatačních  spojů,  spar, včetně potřebných úprav, vložek, opracování, očištění a ošetření,- jakákoliv doprava a manipulace dílců  a  montážních  sestav,  včetně  dopravy konstrukce z výrobny na stavbu,- montážní dokumentace včetně technologického předpisu montáže,- výplň, těsnění a tmelení spar a spojů,- veškeré druhy opracování povrchů, včetně úprav pod nátěry a pod izolaci,- veškeré druhy dílenských základů a základních nátěrů a povlaků,- všechny druhy ocelového kotvení,- dílenskou přejímku a montážní prohlídku, včetně požadovaných dokladů</t>
  </si>
  <si>
    <t>35</t>
  </si>
  <si>
    <t>237172</t>
  </si>
  <si>
    <t>ODŘEZÁNÍ ŠTĚTOVÝCH STĚN Z KOVOVÝCH DÍLCŮ</t>
  </si>
  <si>
    <t>M</t>
  </si>
  <si>
    <t>1: Dle technické zprávy, výkresových příloh projektové dokumentace, TKP staveb státních drah a výkazů materiálu projektu a souhrnných částí dokumentace stavby. 
2: (10,7m*2+6,9m*2)*2</t>
  </si>
  <si>
    <t>položka zahrnuje odstranění stěn včetně odvozu a uložení na skládku</t>
  </si>
  <si>
    <t>36</t>
  </si>
  <si>
    <t>264541</t>
  </si>
  <si>
    <t>VRTY PRO PILOTY TŘ V D DO 1000MM</t>
  </si>
  <si>
    <t>1: Dle technické zprávy, výkresových příloh projektové dokumentace, TKP staveb státních drah a výkazů materiálu projektu a souhrnných částí dokumentace stavby. 
2: 9,9m*8+7,2m*8</t>
  </si>
  <si>
    <t>položka zahrnuje:- zřízení vrtu, svislou a vodorovnou dopravu zeminy bez uložení na skládku, vrtací práce zapaž. i nepaž. vrtu- čerpání vody z vrtu, vyčištění vrtu- zabezpečení vrtacích prací- dopravu, nájem, provoz a přemístění, montáž a demontáž vrtacích zařízení a dalších mechanismů- lešení a podpěrné konstrukce pro práci a manipulaci s vrtacím zařízení a dalších mechanismů- vrtací plošiny vč. zemních prací, zpevnění, odvodnění a pod.- v případě zapažení dočasnými pažnicemi jejich opotřebení- v případě zapažení suspenzí veškeré hospodaření s ní- nezahrnuje zapažení trvalými pažnicemi- nezahrnuje uložení zeminy na skládku a poplatek za skládkunevykazuje se hluché vrtání</t>
  </si>
  <si>
    <t>37</t>
  </si>
  <si>
    <t>272325</t>
  </si>
  <si>
    <t>ZÁKLADY ZE ŽELEZOBETONU DO C30/37</t>
  </si>
  <si>
    <t>Základ opěr a křídel</t>
  </si>
  <si>
    <t>1: Dle technické zprávy, výkresových příloh projektové dokumentace, TKP staveb státních drah a výkazů materiálu projektu a souhrnných částí dokumentace stavby. 
2: (4,4m2*5,35m)*2+(5,16m*1,2m*1,45m*2)*2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</si>
  <si>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</si>
  <si>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38</t>
  </si>
  <si>
    <t>272365</t>
  </si>
  <si>
    <t>VÝZTUŽ ZÁKLADŮ Z OCELI 10505, B500B</t>
  </si>
  <si>
    <t>1: Dle technické zprávy, výkresových příloh projektové dokumentace, TKP staveb státních drah a výkazů materiálu projektu a souhrnných částí dokumentace stavby. 
2: 7,28t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</si>
  <si>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</si>
  <si>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Svislé konstrukce (a kompletní):</t>
  </si>
  <si>
    <t>39</t>
  </si>
  <si>
    <t>317326R</t>
  </si>
  <si>
    <t>ÚLOŽNÉ BLOKY ZE ŽELEZOBETONU DO C45/55</t>
  </si>
  <si>
    <t>Úložné bloky (hrobečky) pod ložisky</t>
  </si>
  <si>
    <t>1: Dle technické zprávy, výkresových příloh projektové dokumentace, TKP staveb státních drah a výkazů materiálu projektu a souhrnných částí dokumentace stavby. 
2: 1,1m*0,44m*0,7m*4</t>
  </si>
  <si>
    <t>položka zahrnuje:-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</si>
  <si>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40</t>
  </si>
  <si>
    <t>333325</t>
  </si>
  <si>
    <t>MOSTNÍ OPĚRY A KŘÍDLA ZE ŽELEZOVÉHO BETONU DO C30/37</t>
  </si>
  <si>
    <t>1: Dle technické zprávy, výkresových příloh projektové dokumentace, TKP staveb státních drah a výkazů materiálu projektu a souhrnných částí dokumentace stavby. 
2: (38,3m2*1,2*2+9,37m2*5,35m)*2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</si>
  <si>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</si>
  <si>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41</t>
  </si>
  <si>
    <t>333365</t>
  </si>
  <si>
    <t>VÝZTUŽ MOSTNÍCH OPĚR A KŘÍDEL Z OCELI 10505, B500B</t>
  </si>
  <si>
    <t>1: Dle technické zprávy, výkresových příloh projektové dokumentace, TKP staveb státních drah a výkazů materiálu projektu a souhrnných částí dokumentace stavby. 
2: 17.027t</t>
  </si>
  <si>
    <t>42</t>
  </si>
  <si>
    <t>348173</t>
  </si>
  <si>
    <t>ZÁBRADLÍ Z DÍLCŮ KOVOVÝCH ŽÁROVĚ ZINK PONOREM S NÁTĚREM</t>
  </si>
  <si>
    <t>KG</t>
  </si>
  <si>
    <t>1: Dle technické zprávy, výkresových příloh projektové dokumentace, TKP staveb státních drah a výkazů materiálu projektu a souhrnných částí dokumentace stavby. 
2: 1022,64kg</t>
  </si>
  <si>
    <t>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materiálu,- zřízení  montážních  a  dilatačních  spojů,  spar,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montáž konstrukce na staveništi, včetně montážních prostředků a pomůcek a zednických výpomocí,                              - výplň, těsnění a tmelení spar a spojů,- všechny druhy ocelového kotvení,- dílenskou přejímku a montážní prohlídku, včetně požadovaných dokladů,- zřízení kotevních otvorů nebo jam, nejsou-li částí jiné konstrukce,- osazení kotvení nebo přímo částí konstrukce do podpůrné konstrukce nebo do zeminy,- výplň kotevních otvorů  (příp.  podlití  patních  desek) maltou,  betonem  nebo  jinou speciální hmotou, vyplnění jam zeminou,- veškeré druhy protikorozní ochrany a nátěry konstrukcí,- zvláštní spojovací prostředky, rozebíratelnost konstrukce,- ochranná opatření před účinky bludných proudů- ochranu před přepětím.</t>
  </si>
  <si>
    <t>Vodorovné konstrukce:</t>
  </si>
  <si>
    <t>43</t>
  </si>
  <si>
    <t>42194R</t>
  </si>
  <si>
    <t>KOMPLETNÍ DODÁVKA MOSTNÍ OCELOVÉ KONSTRUKCE A PŘÍSLUŠENSTVÍ</t>
  </si>
  <si>
    <t>1: Dle technické zprávy, výkresových příloh projektové dokumentace, TKP staveb státních drah a výkazů materiálu projektu a souhrnných částí dokumentace stavby. 
2: 275,039t</t>
  </si>
  <si>
    <t>-Kompletní dodávku a montáž 1 ks ocelové mostní konstrukce dle specifikací projektové dokumentace a požadavků zhotovitele v souladu s platnými předpisy a technickými normami (-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materiálu,- zřízení  montážních  a  dilatačních  spojů,  spár,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montáž konstrukce na staveništi, včetně montážních prostředků a pomůcek a zednických výpomocí, výplň, těsnění a tmelení spár a spojů,- všechny druhy ocelového kotvení,- dílenskou přejímku a montážní prohlídku, včetně požadovaných dokladů,- zřízení kotevních otvorů nebo jam, nejsou-li částí jiné konstrukce,- osazení kotvení nebo přímo částí konstrukce do podpůrné konstrukce nebo do zeminy,- výplň kotevních otvorů  (příp.  podlití  patních  desek, mostních ložisek) maltou,  betonem  nebo  jinou speciální hmotou, vyplnění jam zeminou,- veškeré druhy protikorozní ochrany a nátěry konstrukcí,- zvláštní spojovací prostředky, rozebíratelnost konstrukce, ochranná opatření před účinky bludných proudů - ochranu před přepětím, jiskřiště).   
Položka zahrnuje vše potřebné pro její plnění, což jsou mimo jiné: kompletní protikorozní ochranu, veškerý materiál, spojovací prostředky a materiál, veškeré práce, techniku, stroje, dále veškeré montážní přípravky, pomůcky, konstrukce a podpěry, jeřáby, zakládání v potřebném rozsahu pro účel dodávky a montáže ocelové mostní konstrukce včetně doplnění potřebných průzkumů (požaduje se min jedna sonda v místě každé montážní podpěry), veškeré manipulace, dopravu, likvidaci odpadů, zkoušky a měření, monitoring, dokumentaci zhotovitele včetně potřebných statických posudků dočasných konstrukcí a statických posudků pažení, atd. a vše související a potřebné pro dodávku kompletní ocelové mostní konstrukce dle specifikací  dokumentace a požadavků zhotovitele. Součástí této položky jsou také veškeré potřebné zemní práce, demontážní plošiny a jejich odstranění a likvidaci, přístupové cesty a nájezdy nebo sjezdy a provizorní přemostění.</t>
  </si>
  <si>
    <t>44</t>
  </si>
  <si>
    <t>428732</t>
  </si>
  <si>
    <t>KALOTOVÉ LOŽISKO PRO ZATÍŽ. DO 5MN, JEDNOSMĚRNÉ</t>
  </si>
  <si>
    <t>1: Dle technické zprávy, výkresových příloh projektové dokumentace, TKP staveb státních drah a výkazů materiálu projektu a souhrnných částí dokumentace stavby. 
2: 2ks</t>
  </si>
  <si>
    <t>- výrobní dokumentaci- dodání kompletních ložisek požadované kvality- přípravu, očištění a úpravy úložných ploch- osazení ložisek podle předepsaného technologického předpisu bez ohledu na způsob uložení a kotvení- nastavení ložisek, protokolárního měření a vyhodnocení kyvné a kluzné spáry- uložení do malty jakéhokoliv druhu včetně dodávky této malty- uložení na plastické vložky nebo maltu včetně dodávky této vložky nebo malty- uložení na vrstvu plastbetonové malty nebo podobné vrstvy jako ochranu proti průchodu bludných proudů- vyplnění kotevních otvorů- lešení a podpěrné konstrukce- tmelení, těsnění a výplně spar- dočasné zpevnění nebo naopak dočasné uvolnění ložisek- opatření ložisek znakem výrobce a typovým číslem- úpravy, očištění a ošetření okolí ložisek- přiměřeným způsobem je nutné zahrnout ustanovení pro TMCH 94 pro kovové konstrukce.</t>
  </si>
  <si>
    <t>45</t>
  </si>
  <si>
    <t>428733</t>
  </si>
  <si>
    <t>KALOTOVÉ LOŽISKO PRO ZATÍŽ. DO 5MN, PEVNÉ</t>
  </si>
  <si>
    <t>1: Dle technické zprávy, výkresových příloh projektové dokumentace, TKP staveb státních drah a výkazů materiálu projektu a souhrnných částí dokumentace stavby. 
2: 1ks</t>
  </si>
  <si>
    <t>46</t>
  </si>
  <si>
    <t>451314</t>
  </si>
  <si>
    <t>PODKLADNÍ A VÝPLŇOVÉ VRSTVY Z PROSTÉHO BETONU C25/30</t>
  </si>
  <si>
    <t>Podkladní beton + spádový beton</t>
  </si>
  <si>
    <t>1: Dle technické zprávy, výkresových příloh projektové dokumentace, TKP staveb státních drah a výkazů materiálu projektu a souhrnných částí dokumentace stavby. 
2: (74m2*0,15m)*2+(2.46m2*6,35m)+(1,31m2*6,35m)</t>
  </si>
  <si>
    <t>47</t>
  </si>
  <si>
    <t>45147</t>
  </si>
  <si>
    <t>PODKL A VÝPLŇ VRSTVY Z MALTY PLASTICKÉ</t>
  </si>
  <si>
    <t>Podlití ložisek + zalití MDZ</t>
  </si>
  <si>
    <t>1: Dle technické zprávy, výkresových příloh projektové dokumentace, TKP staveb státních drah a výkazů materiálu projektu a souhrnných částí dokumentace stavby. 
2: (0,7m*0,7m*0,13m)*4+(0,9m2*0,3m+1,6m*0,36m*0,36m*0,5+0,3m*0,25m*1,755m)*4</t>
  </si>
  <si>
    <t>Položka zahrnuje veškerý materiál, výrobky a polotovary, včetně mimostaveništní a vnitrostaveništní dopravy (rovněž přesuny), včetně naložení a složení, případně s uložením.</t>
  </si>
  <si>
    <t>48</t>
  </si>
  <si>
    <t>465512.R</t>
  </si>
  <si>
    <t>DLAŽBY Z LOMOVÉHO KAMENE NA MC</t>
  </si>
  <si>
    <t>včetně betonového lože tl. min. 150 mm</t>
  </si>
  <si>
    <t>1: Dle technické zprávy, výkresových příloh projektové dokumentace, TKP staveb státních drah a výkazů materiálu projektu a souhrnných částí dokumentace stavby. 
2: (11,35m*1m+0,5m*0,7m)*4</t>
  </si>
  <si>
    <t>položka zahrnuje:- nutné zemní práce (svahování, úpravu pláně a pod.)- zřízení spojovací vrstvy- zřízení lože dlažby z cementové malty předepsané kvality a předepsané tloušťky- dodávku a položení dlažby z lomového kamene do předepsaného tvaru- spárování, těsnění, tmelení a vyplnění spar MC případně s vyklínováním- úprava povrchu pro odvedení srážkové vody- nezahrnuje podklad pod dlažbu, vykazuje se samostatně položkami SD 45</t>
  </si>
  <si>
    <t>Komunikace:</t>
  </si>
  <si>
    <t>49</t>
  </si>
  <si>
    <t>501103</t>
  </si>
  <si>
    <t>ZŘÍZENÍ KONSTRUKČNÍ VRSTVY TĚLESA ŽELEZNIČNÍHO SPODKU ZE ŠTĚRKODRTI VYZÍSKANÉ</t>
  </si>
  <si>
    <t>Zásyp rýh pod odvodňovači</t>
  </si>
  <si>
    <t>1: Dle technické zprávy, výkresových příloh projektové dokumentace, TKP staveb státních drah a výkazů materiálu projektu a souhrnných částí dokumentace stavby. 
2: 31,68m3</t>
  </si>
  <si>
    <t>1. Položka obsahuje: – přezkoušení kvality vyzískaného materiálu – dopravu vyzískané štěrkodrti z mezideponie na místo určení včetně případných překládek na jiný dopravní prostředek nebo meziskladování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vrstvy2. Položka neobsahuje: X3. Způsob měření:Měří se metr krychlový.</t>
  </si>
  <si>
    <t>50</t>
  </si>
  <si>
    <t>58301</t>
  </si>
  <si>
    <t>KRYT ZE SINIČNÍCH DÍLCŮ (PANELŮ) TL 150MM</t>
  </si>
  <si>
    <t>Dočasná příjezdová cesta k O02   
podsyp štěrkodrtí tl. 150 mm</t>
  </si>
  <si>
    <t>1: Dle technické zprávy, výkresových příloh projektové dokumentace, TKP staveb státních drah a výkazů materiálu projektu a souhrnných částí dokumentace stavby. 
2: 2226m2</t>
  </si>
  <si>
    <t>- dodání dílců v požadované kvalitě, dodání materiálu pro předepsané  lože v tloušťce předepsané dokumentací a pro předepsanou výplň spar- očištění podkladu- uložení dílců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</si>
  <si>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Přidružená stavební výroba:</t>
  </si>
  <si>
    <t>51</t>
  </si>
  <si>
    <t>711111</t>
  </si>
  <si>
    <t>IZOLACE BĚŽNÝCH KONSTRUKCÍ PROTI ZEMNÍ VLHKOSTI ASFALTOVÝMI NÁTĚRY</t>
  </si>
  <si>
    <t>Typ IV - Jedná se o vrstvu nátěru – 1 x Np + 2 x Na – na všech ostatních nových betonových plochách na styku zeminou (200 mm nad kontaktní plochu), není-li tato plocha chráněna jiným SVI.</t>
  </si>
  <si>
    <t>1: Dle technické zprávy, výkresových příloh projektové dokumentace, TKP staveb státních drah a výkazů materiálu projektu a souhrnných částí dokumentace stavby. 
2: 19,48m2*4+2,15m*7,75m*2</t>
  </si>
  <si>
    <t>položka zahrnuje:-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geotextilii</t>
  </si>
  <si>
    <t>52</t>
  </si>
  <si>
    <t>711112</t>
  </si>
  <si>
    <t>IZOLACE BĚŽNÝCH KONSTRUKCÍ PROTI ZEMNÍ VLHKOSTI ASFALTOVÝMI PÁSY</t>
  </si>
  <si>
    <t>Typ II – U SŽDC schválený SVI proti stékající vodě a zemní vlhkosti na bázi natavovaných izolačních pásů dle TKP a TNŽ 73 6280 s ochranou tvořenou geotextilií o hmotnosti 1000 g/m2    
Typ II je použit na rub zavěšených mostních křídel a opěr.   
Typ III – U SŽDC schválený SVI proti stékající vodě a zemní vlhkosti na bázi natavovaných izolačních pásů dle TKP a TNŽ 73 6280 s ochranou tvořenou geotextilií o hmotnosti 1000 g/m2.   
Typ III je použit na podkladní beton pod odvodňovací trubkou za rubem opěr</t>
  </si>
  <si>
    <t>1: Dle technické zprávy, výkresových příloh projektové dokumentace, TKP staveb státních drah a výkazů materiálu projektu a souhrnných částí dokumentace stavby. 
2: 280,1m2</t>
  </si>
  <si>
    <t>53</t>
  </si>
  <si>
    <t>711116R</t>
  </si>
  <si>
    <t>IZOLACE BĚŽN KONSTR STŘÍKANÁ</t>
  </si>
  <si>
    <t>Typ I – U SŽDC schválený SVI proti stékající vodě a zemní vlhkosti nevyžadující ochranu - stříkaná bezešvá izolace. SVI bude v souladu s TKP a TNŽ 73 6280.   
Typ I je použit pod kolejí na nosné konstrukci a na rubu závěrných zdí.</t>
  </si>
  <si>
    <t>1: Dle technické zprávy, výkresových příloh projektové dokumentace, TKP staveb státních drah a výkazů materiálu projektu a souhrnných částí dokumentace stavby. 
2: 1,875m*6,35m*2+(0,57m+0,52m+1,75m)*2*59m</t>
  </si>
  <si>
    <t>54</t>
  </si>
  <si>
    <t>75B762</t>
  </si>
  <si>
    <t>OCHRANNÁ OPATŘENÍ VE STAVEBNÍ ČÁSTI</t>
  </si>
  <si>
    <t>KS</t>
  </si>
  <si>
    <t>jiskřiště u každého mostního ložiska</t>
  </si>
  <si>
    <t>1: Dle technické zprávy, výkresových příloh projektové dokumentace, TKP staveb státních drah a výkazů materiálu projektu a souhrnných částí dokumentace stavby. 
2: 4ks</t>
  </si>
  <si>
    <t>1. Položka obsahuje: – veškeré práce a materiáln obsažený v názvu položky</t>
  </si>
  <si>
    <t>Potrubí:</t>
  </si>
  <si>
    <t>55</t>
  </si>
  <si>
    <t>84914</t>
  </si>
  <si>
    <t>POTRUBÍ ODPADNÍ MOSTNÍCH OBJEKTŮ ZE SKLOLAM TRUB DN DO 200MM</t>
  </si>
  <si>
    <t>Odvodnění mostu nad místní komunikací</t>
  </si>
  <si>
    <t>1: Dle technické zprávy, výkresových příloh projektové dokumentace, TKP staveb státních drah a výkazů materiálu projektu a souhrnných částí dokumentace stavby. 
2: 9,5m*2</t>
  </si>
  <si>
    <t>- výrobní dokumentaci (včetně technologického předpisu)- dodání veškerého instalačního a  pomocného  materiálu  (trouby,  trubky,  armatury,  tvarové  kusy,  spojovací a těsnící materiál a pod.), podpěrných, závěsných, upevňovacích prvků, včetně potřebných úprav- zednické výpomoci, jako je vysekávání kapes a rýh, jejich vyplnění a začištění- úprava podkladu a osazení podpěr, osazení a očištění podkladu a podpěr- zřízení plně funkční instalace, kompletní soustavy, podle příslušného technologického předpisu- zřízení instalace i jednotlivých částí po etapách, včetně pracovních spar a spojů- úprava a příprava prostupů, okolí podpěr, zaústění a napojení a upevnění odpadních výustek- ochrana potrubí nátěrem, včetně úpravy povrchu, případně izolací- úprava, očištění a ošetření prostoru kolem instalace- provedení požadovaných zkoušek vodotěsnosti</t>
  </si>
  <si>
    <t>56</t>
  </si>
  <si>
    <t>87533</t>
  </si>
  <si>
    <t>POTRUBÍ DREN Z TRUB PLAST DN DO 150MM</t>
  </si>
  <si>
    <t>1: Dle technické zprávy, výkresových příloh projektové dokumentace, TKP staveb státních drah a výkazů materiálu projektu a souhrnných částí dokumentace stavby. 
2: 1.2m*4</t>
  </si>
  <si>
    <t>položky pro zhotovení potrubí platí bez ohledu na sklonzahrnuje:-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</t>
  </si>
  <si>
    <t>57</t>
  </si>
  <si>
    <t>875332</t>
  </si>
  <si>
    <t>POTRUBÍ DREN Z TRUB PLAST DN DO 150MM DĚROVANÝCH</t>
  </si>
  <si>
    <t>1: Dle technické zprávy, výkresových příloh projektové dokumentace, TKP staveb státních drah a výkazů materiálu projektu a souhrnných částí dokumentace stavby. 
2: 6.35m*2</t>
  </si>
  <si>
    <t>Ostatní práce:</t>
  </si>
  <si>
    <t>58</t>
  </si>
  <si>
    <t>931.R</t>
  </si>
  <si>
    <t>MOSTNÍ ZÁVĚR C-PROFIL, DILATACE +-50 MM (KOMPLET)</t>
  </si>
  <si>
    <t>1: Dle technické zprávy, výkresových příloh projektové dokumentace, TKP staveb státních drah a výkazů materiálu projektu a souhrnných částí dokumentace stavby. 
2: 8m*2ks</t>
  </si>
  <si>
    <t>- výrobní dokumentace (vč. technologického předpisu)- dodání kompletního dil. zařízení vč. všech přepravních a montážních úprav a zařízení- řezání a sváření na staveništi a eventuelní nutnou opravu nátěrů po těchto úkonech- bednění a dodatečné zabetonování dilatačního zařízení- pro kovové součásti je nutné užít ustanovení pro TMCH.94- dodání spojovacího, kotevního a těsnícího materiálu- úprava a příprava prostoru, včetně kotevních prvků, jejich ošetření a očištění- zřízení kompletního mostního závěru podle příslušného technolog. předpisu, včetně předepsaného nastavení- zřízení mostního závěru po etapách, včetně pracovních spar a spojů- úprava  most. závěru  ve styku  s ostatními konstrukcemi  a zařízeními (u obrubníků a podél vozovek, na chodnících, na římsách, napojení izolací a pod.)- ochrana mostního závěru proti bludným proudům a vývody pro jejich měření- ochrana mostního závěru do doby provedení definitivního stavu, veškeré provizorní úpravy a opatření- konečné  úpravy most. závěru jako  povrchové  povlaky, zálivky, které  nejsou součástí jiných konstrukcí, vyčištění, osaz. krytek šroubů, tmelení, těsnění, výplň spar a pod.- úprava, očištění a ošetření prostoru kolem mostního závěru- opatření mostního závěru znakem výrobce a typovým číslem- provedení odborné prohlídky, je-li požadována</t>
  </si>
  <si>
    <t>59</t>
  </si>
  <si>
    <t>93312</t>
  </si>
  <si>
    <t>ZATĚŽOVACÍ ZKOUŠKA MOSTU STATICKÁ 1. POLE DO 500M2</t>
  </si>
  <si>
    <t>- podklady a dokumentaci zkoušky- výrobní dokumentace potřebných zařízení- stavební práce spojené s přípravou a provedením zkoušky (zřízení a odstranění)- veškerá zkušební zařízení vč. opotřebení a nájmu- výpomoce při vlastní zkoušce- dodání zatěžovacích prostředků a hmot, manipulaci s nimi a jejich opotřebení a nájem- přeprava zatěžovacích prostředků a hmot na stavbu a zpět, včetně zajížďky k váze a vážních poplatků- provedení vlastní zkoušky a její vyhodnocení, včetně všech měření a dalších potřebných činností</t>
  </si>
  <si>
    <t>60</t>
  </si>
  <si>
    <t>93322</t>
  </si>
  <si>
    <t>ZATĚŽ ZKOUŠKA MOSTU DYNAMIC 1.POLE DO 500M2</t>
  </si>
  <si>
    <t>61</t>
  </si>
  <si>
    <t>936312</t>
  </si>
  <si>
    <t>DROBNÉ DOPLŇK KONSTR BETON MONOLIT DO C12/15</t>
  </si>
  <si>
    <t>Betonová matrice pro vrtání pilot</t>
  </si>
  <si>
    <t>1: Dle technické zprávy, výkresových příloh projektové dokumentace, TKP staveb státních drah a výkazů materiálu projektu a souhrnných částí dokumentace stavby. 
2: (4m*8m-8ks*1m2)*0,3m*2</t>
  </si>
  <si>
    <t>62</t>
  </si>
  <si>
    <t>93631R</t>
  </si>
  <si>
    <t>DROBNÉ DOPLŇK KONSTR BETON MONOLIT</t>
  </si>
  <si>
    <t>Vyznačení letopočtu výstavby na spodní stavbě</t>
  </si>
  <si>
    <t>63</t>
  </si>
  <si>
    <t>936501</t>
  </si>
  <si>
    <t>DROBNÉ DOPLŇK KONSTR KOVOVÉ NEREZ</t>
  </si>
  <si>
    <t>Veškeré nerezové prvky uvedené ve výkazu oceli včetně nerezových prvků dilatačních závěrů, kapotáže, krytí apod.</t>
  </si>
  <si>
    <t>1: Dle technické zprávy, výkresových příloh projektové dokumentace, TKP staveb státních drah a výkazů materiálu projektu a souhrnných částí dokumentace stavby. 
2: 8676kg</t>
  </si>
  <si>
    <t>položka zahrnuje:- dílenská dokumentace, včetně technologického předpisu spojování- dodání  materiálu  v požadované kvalitě a výroba konstrukce i dílenská (včetně  pomůcek,  přípravků a prostředků pro výrobu) bez ohledu na náročnost a její hmotnost, dílenská montáž- dodání spojovacího materiálu- zřízení  montážních  a  dilatačních  spojů,  spar, včetně potřebných úprav, vložek, opracování, očištění a ošetření- podpěr. konstr. a lešení všech druhů pro montáž konstrukcí i doplňkových, včetně požadovaných otvorů, ochranných a bezpečnostních opatření a základů pro tyto konstrukce a lešení- jakákoliv doprava a manipulace dílců  a  montážních  sestav,  včetně  dopravy konstrukce z výrobny na stavbu- montáž konstrukce na staveništi, včetně montážních prostředků a pomůcek a zednických výpomocí- výplň, těsnění a tmelení spar a spojů- čištění konstrukce a odstranění všech vrubů (vrypy, otlačeniny a pod.)- všechny druhy ocelového kotvení- dílenskou přejímku a montážní prohlídku, včetně požadovaných dokladů- zřízení kotevních otvorů nebo jam, nejsou-li částí jiné konstrukce, jejich úpravy, očištění a ošetření- osazení kotvení nebo přímo částí konstrukce do podpůrné konstrukce nebo do zeminy- výplň kotevních otvorů  (příp.  podlití  patních  desek)  maltou,  betonem  nebo  jinou speciální hmotou, vyplnění jam zeminou- předepsanou protikorozní ochranu a nátěry konstrukcí- osazení měřících zařízení a úpravy pro ně- ochranná opatření před účinky bludných proudů</t>
  </si>
  <si>
    <t>64</t>
  </si>
  <si>
    <t>966118R</t>
  </si>
  <si>
    <t>ODSTRANĚNÍ ÚLOŽNÝCH BLOKŮ MOSTNÍCH PROVIZORIÍ A JEJICH SOUČÁSTÍ</t>
  </si>
  <si>
    <t>položka zahrnuje:- rozbourání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</si>
  <si>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65</t>
  </si>
  <si>
    <t>966138</t>
  </si>
  <si>
    <t>BOURÁNÍ KONSTRUKCÍ Z KAMENE NA MC S ODVOZEM DO 20KM</t>
  </si>
  <si>
    <t>Vybourání původních opěr a pilířů</t>
  </si>
  <si>
    <t>1: Dle technické zprávy, výkresových příloh projektové dokumentace, TKP staveb státních drah a výkazů materiálu projektu a souhrnných částí dokumentace stavby. 
2: (28,8m2*7,7m)*2+(11,4m2*8,5m)*2</t>
  </si>
  <si>
    <t>66</t>
  </si>
  <si>
    <t>966168</t>
  </si>
  <si>
    <t>BOURÁNÍ KONSTRUKCÍ ZE ŽELEZOBETONU S ODVOZEM DO 20KM</t>
  </si>
  <si>
    <t>Základ pod stávajícím PIŽMEM</t>
  </si>
  <si>
    <t>1: Dle technické zprávy, výkresových příloh projektové dokumentace, TKP staveb státních drah a výkazů materiálu projektu a souhrnných částí dokumentace stavby. 
2: 48m2*0,6m</t>
  </si>
  <si>
    <t>67</t>
  </si>
  <si>
    <t>966178</t>
  </si>
  <si>
    <t>BOURÁNÍ KONSTRUKCÍ ZE DŘEVA S ODVOZEM DO 20KM</t>
  </si>
  <si>
    <t>Vybourání dřevěného roštu pod opěrami</t>
  </si>
  <si>
    <t>1: Dle technické zprávy, výkresových příloh projektové dokumentace, TKP staveb státních drah a výkazů materiálu projektu a souhrnných částí dokumentace stavby. 
2: 37m2*0,15m*2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</si>
</sst>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0"/>
      <name val="Arial"/>
    </font>
    <font>
      <b/>
      <sz val="16"/>
      <color indexed="8"/>
      <name val="Arial"/>
    </font>
    <font>
      <b/>
      <sz val="11"/>
      <name val="Arial"/>
    </font>
    <font>
      <sz val="10"/>
      <color indexed="9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2" fillId="2" borderId="3" xfId="0" applyFont="1" applyFill="1" applyBorder="1" applyAlignment="1">
      <alignment horizontal="left" vertical="center"/>
    </xf>
    <xf numFmtId="0" fontId="0" fillId="2" borderId="5" xfId="0" applyFill="1" applyBorder="1">
      <alignment vertical="center"/>
    </xf>
    <xf numFmtId="0" fontId="0" fillId="0" borderId="1" xfId="0" applyBorder="1">
      <alignment vertical="center"/>
    </xf>
    <xf numFmtId="0" fontId="4" fillId="2" borderId="5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right" vertical="center"/>
    </xf>
    <xf numFmtId="4" fontId="4" fillId="2" borderId="3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5D7F6235-DE81-4FAA-9D51-4144CA55F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85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O2">
        <f>0+O8+O29+O58+O127+O164+O181+O206+O215+O232+O245</f>
        <v>0</v>
      </c>
      <c r="P2" t="s">
        <v>12</v>
      </c>
    </row>
    <row r="3" spans="1:18" ht="15" customHeight="1" x14ac:dyDescent="0.2">
      <c r="A3" t="s">
        <v>1</v>
      </c>
      <c r="B3" s="6" t="s">
        <v>4</v>
      </c>
      <c r="C3" s="29" t="s">
        <v>5</v>
      </c>
      <c r="D3" s="30"/>
      <c r="E3" s="7" t="s">
        <v>6</v>
      </c>
      <c r="F3" s="1"/>
      <c r="G3" s="4"/>
      <c r="H3" s="3" t="s">
        <v>45</v>
      </c>
      <c r="I3" s="27">
        <f>0+I8+I29+I58+I127+I164+I181+I206+I215+I232+I245</f>
        <v>0</v>
      </c>
      <c r="O3" t="s">
        <v>9</v>
      </c>
      <c r="P3" t="s">
        <v>13</v>
      </c>
    </row>
    <row r="4" spans="1:18" ht="15" customHeight="1" x14ac:dyDescent="0.2">
      <c r="A4" t="s">
        <v>7</v>
      </c>
      <c r="B4" s="9" t="s">
        <v>8</v>
      </c>
      <c r="C4" s="31" t="s">
        <v>45</v>
      </c>
      <c r="D4" s="32"/>
      <c r="E4" s="10" t="s">
        <v>46</v>
      </c>
      <c r="F4" s="5"/>
      <c r="G4" s="5"/>
      <c r="H4" s="11"/>
      <c r="I4" s="11"/>
      <c r="O4" t="s">
        <v>10</v>
      </c>
      <c r="P4" t="s">
        <v>13</v>
      </c>
    </row>
    <row r="5" spans="1:18" ht="12.75" customHeight="1" x14ac:dyDescent="0.2">
      <c r="A5" s="28" t="s">
        <v>14</v>
      </c>
      <c r="B5" s="28" t="s">
        <v>16</v>
      </c>
      <c r="C5" s="28" t="s">
        <v>18</v>
      </c>
      <c r="D5" s="28" t="s">
        <v>19</v>
      </c>
      <c r="E5" s="28" t="s">
        <v>20</v>
      </c>
      <c r="F5" s="28" t="s">
        <v>22</v>
      </c>
      <c r="G5" s="28" t="s">
        <v>24</v>
      </c>
      <c r="H5" s="28" t="s">
        <v>26</v>
      </c>
      <c r="I5" s="28"/>
      <c r="O5" t="s">
        <v>11</v>
      </c>
      <c r="P5" t="s">
        <v>13</v>
      </c>
    </row>
    <row r="6" spans="1:18" ht="12.75" customHeight="1" x14ac:dyDescent="0.2">
      <c r="A6" s="28"/>
      <c r="B6" s="28"/>
      <c r="C6" s="28"/>
      <c r="D6" s="28"/>
      <c r="E6" s="28"/>
      <c r="F6" s="28"/>
      <c r="G6" s="28"/>
      <c r="H6" s="8" t="s">
        <v>27</v>
      </c>
      <c r="I6" s="8" t="s">
        <v>29</v>
      </c>
    </row>
    <row r="7" spans="1:18" ht="12.75" customHeight="1" x14ac:dyDescent="0.2">
      <c r="A7" s="8" t="s">
        <v>15</v>
      </c>
      <c r="B7" s="8" t="s">
        <v>17</v>
      </c>
      <c r="C7" s="8" t="s">
        <v>13</v>
      </c>
      <c r="D7" s="8" t="s">
        <v>12</v>
      </c>
      <c r="E7" s="8" t="s">
        <v>21</v>
      </c>
      <c r="F7" s="8" t="s">
        <v>23</v>
      </c>
      <c r="G7" s="8" t="s">
        <v>25</v>
      </c>
      <c r="H7" s="8" t="s">
        <v>28</v>
      </c>
      <c r="I7" s="8" t="s">
        <v>30</v>
      </c>
    </row>
    <row r="8" spans="1:18" ht="12.75" customHeight="1" x14ac:dyDescent="0.2">
      <c r="A8" s="11" t="s">
        <v>31</v>
      </c>
      <c r="B8" s="11"/>
      <c r="C8" s="13" t="s">
        <v>15</v>
      </c>
      <c r="D8" s="11"/>
      <c r="E8" s="14" t="s">
        <v>47</v>
      </c>
      <c r="F8" s="11"/>
      <c r="G8" s="11"/>
      <c r="H8" s="11"/>
      <c r="I8" s="15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x14ac:dyDescent="0.2">
      <c r="A9" s="12" t="s">
        <v>32</v>
      </c>
      <c r="B9" s="16" t="s">
        <v>17</v>
      </c>
      <c r="C9" s="16" t="s">
        <v>48</v>
      </c>
      <c r="D9" s="12" t="s">
        <v>33</v>
      </c>
      <c r="E9" s="17" t="s">
        <v>49</v>
      </c>
      <c r="F9" s="18" t="s">
        <v>50</v>
      </c>
      <c r="G9" s="19">
        <v>201.5</v>
      </c>
      <c r="H9" s="20">
        <v>0</v>
      </c>
      <c r="I9" s="20">
        <f>ROUND(ROUND(H9,2)*ROUND(G9,3),2)</f>
        <v>0</v>
      </c>
      <c r="O9">
        <f>(I9*21)/100</f>
        <v>0</v>
      </c>
      <c r="P9" t="s">
        <v>13</v>
      </c>
    </row>
    <row r="10" spans="1:18" ht="25.5" x14ac:dyDescent="0.2">
      <c r="A10" s="21" t="s">
        <v>35</v>
      </c>
      <c r="E10" s="22" t="s">
        <v>51</v>
      </c>
    </row>
    <row r="11" spans="1:18" ht="51" x14ac:dyDescent="0.2">
      <c r="A11" s="23" t="s">
        <v>36</v>
      </c>
      <c r="E11" s="24" t="s">
        <v>52</v>
      </c>
    </row>
    <row r="12" spans="1:18" ht="357" x14ac:dyDescent="0.2">
      <c r="A12" t="s">
        <v>37</v>
      </c>
      <c r="E12" s="22" t="s">
        <v>53</v>
      </c>
    </row>
    <row r="13" spans="1:18" x14ac:dyDescent="0.2">
      <c r="A13" s="12" t="s">
        <v>32</v>
      </c>
      <c r="B13" s="16" t="s">
        <v>13</v>
      </c>
      <c r="C13" s="16" t="s">
        <v>54</v>
      </c>
      <c r="D13" s="12" t="s">
        <v>33</v>
      </c>
      <c r="E13" s="17" t="s">
        <v>55</v>
      </c>
      <c r="F13" s="18" t="s">
        <v>50</v>
      </c>
      <c r="G13" s="19">
        <v>201.5</v>
      </c>
      <c r="H13" s="20">
        <v>0</v>
      </c>
      <c r="I13" s="20">
        <f>ROUND(ROUND(H13,2)*ROUND(G13,3),2)</f>
        <v>0</v>
      </c>
      <c r="O13">
        <f>(I13*21)/100</f>
        <v>0</v>
      </c>
      <c r="P13" t="s">
        <v>13</v>
      </c>
    </row>
    <row r="14" spans="1:18" x14ac:dyDescent="0.2">
      <c r="A14" s="21" t="s">
        <v>35</v>
      </c>
      <c r="E14" s="22" t="s">
        <v>33</v>
      </c>
    </row>
    <row r="15" spans="1:18" ht="51" x14ac:dyDescent="0.2">
      <c r="A15" s="23" t="s">
        <v>36</v>
      </c>
      <c r="E15" s="24" t="s">
        <v>52</v>
      </c>
    </row>
    <row r="16" spans="1:18" ht="229.5" x14ac:dyDescent="0.2">
      <c r="A16" t="s">
        <v>37</v>
      </c>
      <c r="E16" s="22" t="s">
        <v>56</v>
      </c>
    </row>
    <row r="17" spans="1:18" x14ac:dyDescent="0.2">
      <c r="A17" s="12" t="s">
        <v>32</v>
      </c>
      <c r="B17" s="16" t="s">
        <v>12</v>
      </c>
      <c r="C17" s="16" t="s">
        <v>40</v>
      </c>
      <c r="D17" s="12" t="s">
        <v>33</v>
      </c>
      <c r="E17" s="17" t="s">
        <v>57</v>
      </c>
      <c r="F17" s="18" t="s">
        <v>41</v>
      </c>
      <c r="G17" s="19">
        <v>1</v>
      </c>
      <c r="H17" s="20">
        <v>0</v>
      </c>
      <c r="I17" s="20">
        <f>ROUND(ROUND(H17,2)*ROUND(G17,3),2)</f>
        <v>0</v>
      </c>
      <c r="O17">
        <f>(I17*21)/100</f>
        <v>0</v>
      </c>
      <c r="P17" t="s">
        <v>13</v>
      </c>
    </row>
    <row r="18" spans="1:18" x14ac:dyDescent="0.2">
      <c r="A18" s="21" t="s">
        <v>35</v>
      </c>
      <c r="E18" s="22" t="s">
        <v>58</v>
      </c>
    </row>
    <row r="19" spans="1:18" ht="51" x14ac:dyDescent="0.2">
      <c r="A19" s="23" t="s">
        <v>36</v>
      </c>
      <c r="E19" s="24" t="s">
        <v>59</v>
      </c>
    </row>
    <row r="20" spans="1:18" x14ac:dyDescent="0.2">
      <c r="A20" t="s">
        <v>37</v>
      </c>
      <c r="E20" s="22" t="s">
        <v>60</v>
      </c>
    </row>
    <row r="21" spans="1:18" x14ac:dyDescent="0.2">
      <c r="A21" s="12" t="s">
        <v>32</v>
      </c>
      <c r="B21" s="16" t="s">
        <v>21</v>
      </c>
      <c r="C21" s="16" t="s">
        <v>61</v>
      </c>
      <c r="D21" s="12" t="s">
        <v>33</v>
      </c>
      <c r="E21" s="17" t="s">
        <v>62</v>
      </c>
      <c r="F21" s="18" t="s">
        <v>41</v>
      </c>
      <c r="G21" s="19">
        <v>1</v>
      </c>
      <c r="H21" s="20">
        <v>0</v>
      </c>
      <c r="I21" s="20">
        <f>ROUND(ROUND(H21,2)*ROUND(G21,3),2)</f>
        <v>0</v>
      </c>
      <c r="O21">
        <f>(I21*21)/100</f>
        <v>0</v>
      </c>
      <c r="P21" t="s">
        <v>13</v>
      </c>
    </row>
    <row r="22" spans="1:18" x14ac:dyDescent="0.2">
      <c r="A22" s="21" t="s">
        <v>35</v>
      </c>
      <c r="E22" s="22" t="s">
        <v>33</v>
      </c>
    </row>
    <row r="23" spans="1:18" ht="51" x14ac:dyDescent="0.2">
      <c r="A23" s="23" t="s">
        <v>36</v>
      </c>
      <c r="E23" s="24" t="s">
        <v>59</v>
      </c>
    </row>
    <row r="24" spans="1:18" ht="25.5" x14ac:dyDescent="0.2">
      <c r="A24" t="s">
        <v>37</v>
      </c>
      <c r="E24" s="22" t="s">
        <v>63</v>
      </c>
    </row>
    <row r="25" spans="1:18" x14ac:dyDescent="0.2">
      <c r="A25" s="12" t="s">
        <v>32</v>
      </c>
      <c r="B25" s="16" t="s">
        <v>23</v>
      </c>
      <c r="C25" s="16" t="s">
        <v>64</v>
      </c>
      <c r="D25" s="12" t="s">
        <v>33</v>
      </c>
      <c r="E25" s="17" t="s">
        <v>65</v>
      </c>
      <c r="F25" s="18" t="s">
        <v>41</v>
      </c>
      <c r="G25" s="19">
        <v>2</v>
      </c>
      <c r="H25" s="20">
        <v>0</v>
      </c>
      <c r="I25" s="20">
        <f>ROUND(ROUND(H25,2)*ROUND(G25,3),2)</f>
        <v>0</v>
      </c>
      <c r="O25">
        <f>(I25*21)/100</f>
        <v>0</v>
      </c>
      <c r="P25" t="s">
        <v>13</v>
      </c>
    </row>
    <row r="26" spans="1:18" x14ac:dyDescent="0.2">
      <c r="A26" s="21" t="s">
        <v>35</v>
      </c>
      <c r="E26" s="22" t="s">
        <v>33</v>
      </c>
    </row>
    <row r="27" spans="1:18" ht="51" x14ac:dyDescent="0.2">
      <c r="A27" s="23" t="s">
        <v>36</v>
      </c>
      <c r="E27" s="24" t="s">
        <v>66</v>
      </c>
    </row>
    <row r="28" spans="1:18" x14ac:dyDescent="0.2">
      <c r="A28" t="s">
        <v>37</v>
      </c>
      <c r="E28" s="22" t="s">
        <v>67</v>
      </c>
    </row>
    <row r="29" spans="1:18" ht="12.75" customHeight="1" x14ac:dyDescent="0.2">
      <c r="A29" s="5" t="s">
        <v>31</v>
      </c>
      <c r="B29" s="5"/>
      <c r="C29" s="25" t="s">
        <v>68</v>
      </c>
      <c r="D29" s="5"/>
      <c r="E29" s="14" t="s">
        <v>69</v>
      </c>
      <c r="F29" s="5"/>
      <c r="G29" s="5"/>
      <c r="H29" s="5"/>
      <c r="I29" s="26">
        <f>0+Q29</f>
        <v>0</v>
      </c>
      <c r="O29">
        <f>0+R29</f>
        <v>0</v>
      </c>
      <c r="Q29">
        <f>0+I30+I34+I38+I42+I46+I50+I54</f>
        <v>0</v>
      </c>
      <c r="R29">
        <f>0+O30+O34+O38+O42+O46+O50+O54</f>
        <v>0</v>
      </c>
    </row>
    <row r="30" spans="1:18" ht="25.5" x14ac:dyDescent="0.2">
      <c r="A30" s="12" t="s">
        <v>32</v>
      </c>
      <c r="B30" s="16" t="s">
        <v>25</v>
      </c>
      <c r="C30" s="16" t="s">
        <v>70</v>
      </c>
      <c r="D30" s="12" t="s">
        <v>33</v>
      </c>
      <c r="E30" s="17" t="s">
        <v>71</v>
      </c>
      <c r="F30" s="18" t="s">
        <v>50</v>
      </c>
      <c r="G30" s="19">
        <v>3414.145</v>
      </c>
      <c r="H30" s="20">
        <v>0</v>
      </c>
      <c r="I30" s="20">
        <f>ROUND(ROUND(H30,2)*ROUND(G30,3),2)</f>
        <v>0</v>
      </c>
      <c r="O30">
        <f>(I30*21)/100</f>
        <v>0</v>
      </c>
      <c r="P30" t="s">
        <v>13</v>
      </c>
    </row>
    <row r="31" spans="1:18" x14ac:dyDescent="0.2">
      <c r="A31" s="21" t="s">
        <v>35</v>
      </c>
      <c r="E31" s="22" t="s">
        <v>33</v>
      </c>
    </row>
    <row r="32" spans="1:18" ht="51" x14ac:dyDescent="0.2">
      <c r="A32" s="23" t="s">
        <v>36</v>
      </c>
      <c r="E32" s="24" t="s">
        <v>72</v>
      </c>
    </row>
    <row r="33" spans="1:16" ht="89.25" x14ac:dyDescent="0.2">
      <c r="A33" t="s">
        <v>37</v>
      </c>
      <c r="E33" s="22" t="s">
        <v>73</v>
      </c>
    </row>
    <row r="34" spans="1:16" ht="25.5" x14ac:dyDescent="0.2">
      <c r="A34" s="12" t="s">
        <v>32</v>
      </c>
      <c r="B34" s="16" t="s">
        <v>38</v>
      </c>
      <c r="C34" s="16" t="s">
        <v>74</v>
      </c>
      <c r="D34" s="12" t="s">
        <v>33</v>
      </c>
      <c r="E34" s="17" t="s">
        <v>75</v>
      </c>
      <c r="F34" s="18" t="s">
        <v>50</v>
      </c>
      <c r="G34" s="19">
        <v>72</v>
      </c>
      <c r="H34" s="20">
        <v>0</v>
      </c>
      <c r="I34" s="20">
        <f>ROUND(ROUND(H34,2)*ROUND(G34,3),2)</f>
        <v>0</v>
      </c>
      <c r="O34">
        <f>(I34*21)/100</f>
        <v>0</v>
      </c>
      <c r="P34" t="s">
        <v>13</v>
      </c>
    </row>
    <row r="35" spans="1:16" x14ac:dyDescent="0.2">
      <c r="A35" s="21" t="s">
        <v>35</v>
      </c>
      <c r="E35" s="22" t="s">
        <v>33</v>
      </c>
    </row>
    <row r="36" spans="1:16" ht="51" x14ac:dyDescent="0.2">
      <c r="A36" s="23" t="s">
        <v>36</v>
      </c>
      <c r="E36" s="24" t="s">
        <v>76</v>
      </c>
    </row>
    <row r="37" spans="1:16" ht="89.25" x14ac:dyDescent="0.2">
      <c r="A37" t="s">
        <v>37</v>
      </c>
      <c r="E37" s="22" t="s">
        <v>73</v>
      </c>
    </row>
    <row r="38" spans="1:16" ht="25.5" x14ac:dyDescent="0.2">
      <c r="A38" s="12" t="s">
        <v>32</v>
      </c>
      <c r="B38" s="16" t="s">
        <v>39</v>
      </c>
      <c r="C38" s="16" t="s">
        <v>77</v>
      </c>
      <c r="D38" s="12" t="s">
        <v>33</v>
      </c>
      <c r="E38" s="17" t="s">
        <v>78</v>
      </c>
      <c r="F38" s="18" t="s">
        <v>50</v>
      </c>
      <c r="G38" s="19">
        <v>13.32</v>
      </c>
      <c r="H38" s="20">
        <v>0</v>
      </c>
      <c r="I38" s="20">
        <f>ROUND(ROUND(H38,2)*ROUND(G38,3),2)</f>
        <v>0</v>
      </c>
      <c r="O38">
        <f>(I38*21)/100</f>
        <v>0</v>
      </c>
      <c r="P38" t="s">
        <v>13</v>
      </c>
    </row>
    <row r="39" spans="1:16" x14ac:dyDescent="0.2">
      <c r="A39" s="21" t="s">
        <v>35</v>
      </c>
      <c r="E39" s="22" t="s">
        <v>79</v>
      </c>
    </row>
    <row r="40" spans="1:16" ht="51" x14ac:dyDescent="0.2">
      <c r="A40" s="23" t="s">
        <v>36</v>
      </c>
      <c r="E40" s="24" t="s">
        <v>80</v>
      </c>
    </row>
    <row r="41" spans="1:16" ht="89.25" x14ac:dyDescent="0.2">
      <c r="A41" t="s">
        <v>37</v>
      </c>
      <c r="E41" s="22" t="s">
        <v>73</v>
      </c>
    </row>
    <row r="42" spans="1:16" ht="25.5" x14ac:dyDescent="0.2">
      <c r="A42" s="12" t="s">
        <v>32</v>
      </c>
      <c r="B42" s="16" t="s">
        <v>28</v>
      </c>
      <c r="C42" s="16" t="s">
        <v>81</v>
      </c>
      <c r="D42" s="12" t="s">
        <v>33</v>
      </c>
      <c r="E42" s="17" t="s">
        <v>82</v>
      </c>
      <c r="F42" s="18" t="s">
        <v>50</v>
      </c>
      <c r="G42" s="19">
        <v>2</v>
      </c>
      <c r="H42" s="20">
        <v>0</v>
      </c>
      <c r="I42" s="20">
        <f>ROUND(ROUND(H42,2)*ROUND(G42,3),2)</f>
        <v>0</v>
      </c>
      <c r="O42">
        <f>(I42*21)/100</f>
        <v>0</v>
      </c>
      <c r="P42" t="s">
        <v>13</v>
      </c>
    </row>
    <row r="43" spans="1:16" x14ac:dyDescent="0.2">
      <c r="A43" s="21" t="s">
        <v>35</v>
      </c>
      <c r="E43" s="22" t="s">
        <v>83</v>
      </c>
    </row>
    <row r="44" spans="1:16" ht="51" x14ac:dyDescent="0.2">
      <c r="A44" s="23" t="s">
        <v>36</v>
      </c>
      <c r="E44" s="24" t="s">
        <v>84</v>
      </c>
    </row>
    <row r="45" spans="1:16" ht="89.25" x14ac:dyDescent="0.2">
      <c r="A45" t="s">
        <v>37</v>
      </c>
      <c r="E45" s="22" t="s">
        <v>73</v>
      </c>
    </row>
    <row r="46" spans="1:16" ht="25.5" x14ac:dyDescent="0.2">
      <c r="A46" s="12" t="s">
        <v>32</v>
      </c>
      <c r="B46" s="16" t="s">
        <v>30</v>
      </c>
      <c r="C46" s="16" t="s">
        <v>85</v>
      </c>
      <c r="D46" s="12" t="s">
        <v>33</v>
      </c>
      <c r="E46" s="17" t="s">
        <v>86</v>
      </c>
      <c r="F46" s="18" t="s">
        <v>50</v>
      </c>
      <c r="G46" s="19">
        <v>1402.104</v>
      </c>
      <c r="H46" s="20">
        <v>0</v>
      </c>
      <c r="I46" s="20">
        <f>ROUND(ROUND(H46,2)*ROUND(G46,3),2)</f>
        <v>0</v>
      </c>
      <c r="O46">
        <f>(I46*21)/100</f>
        <v>0</v>
      </c>
      <c r="P46" t="s">
        <v>13</v>
      </c>
    </row>
    <row r="47" spans="1:16" x14ac:dyDescent="0.2">
      <c r="A47" s="21" t="s">
        <v>35</v>
      </c>
      <c r="E47" s="22" t="s">
        <v>87</v>
      </c>
    </row>
    <row r="48" spans="1:16" ht="51" x14ac:dyDescent="0.2">
      <c r="A48" s="23" t="s">
        <v>36</v>
      </c>
      <c r="E48" s="24" t="s">
        <v>88</v>
      </c>
    </row>
    <row r="49" spans="1:18" ht="89.25" x14ac:dyDescent="0.2">
      <c r="A49" t="s">
        <v>37</v>
      </c>
      <c r="E49" s="22" t="s">
        <v>73</v>
      </c>
    </row>
    <row r="50" spans="1:18" ht="25.5" x14ac:dyDescent="0.2">
      <c r="A50" s="12" t="s">
        <v>32</v>
      </c>
      <c r="B50" s="16" t="s">
        <v>43</v>
      </c>
      <c r="C50" s="16" t="s">
        <v>89</v>
      </c>
      <c r="D50" s="12" t="s">
        <v>33</v>
      </c>
      <c r="E50" s="17" t="s">
        <v>90</v>
      </c>
      <c r="F50" s="18" t="s">
        <v>50</v>
      </c>
      <c r="G50" s="19">
        <v>787.27</v>
      </c>
      <c r="H50" s="20">
        <v>0</v>
      </c>
      <c r="I50" s="20">
        <f>ROUND(ROUND(H50,2)*ROUND(G50,3),2)</f>
        <v>0</v>
      </c>
      <c r="O50">
        <f>(I50*21)/100</f>
        <v>0</v>
      </c>
      <c r="P50" t="s">
        <v>13</v>
      </c>
    </row>
    <row r="51" spans="1:18" x14ac:dyDescent="0.2">
      <c r="A51" s="21" t="s">
        <v>35</v>
      </c>
      <c r="E51" s="22" t="s">
        <v>33</v>
      </c>
    </row>
    <row r="52" spans="1:18" ht="51" x14ac:dyDescent="0.2">
      <c r="A52" s="23" t="s">
        <v>36</v>
      </c>
      <c r="E52" s="24" t="s">
        <v>91</v>
      </c>
    </row>
    <row r="53" spans="1:18" ht="89.25" x14ac:dyDescent="0.2">
      <c r="A53" t="s">
        <v>37</v>
      </c>
      <c r="E53" s="22" t="s">
        <v>73</v>
      </c>
    </row>
    <row r="54" spans="1:18" ht="25.5" x14ac:dyDescent="0.2">
      <c r="A54" s="12" t="s">
        <v>32</v>
      </c>
      <c r="B54" s="16" t="s">
        <v>44</v>
      </c>
      <c r="C54" s="16" t="s">
        <v>92</v>
      </c>
      <c r="D54" s="12" t="s">
        <v>33</v>
      </c>
      <c r="E54" s="17" t="s">
        <v>93</v>
      </c>
      <c r="F54" s="18" t="s">
        <v>50</v>
      </c>
      <c r="G54" s="19">
        <v>4.0999999999999996</v>
      </c>
      <c r="H54" s="20">
        <v>0</v>
      </c>
      <c r="I54" s="20">
        <f>ROUND(ROUND(H54,2)*ROUND(G54,3),2)</f>
        <v>0</v>
      </c>
      <c r="O54">
        <f>(I54*21)/100</f>
        <v>0</v>
      </c>
      <c r="P54" t="s">
        <v>13</v>
      </c>
    </row>
    <row r="55" spans="1:18" x14ac:dyDescent="0.2">
      <c r="A55" s="21" t="s">
        <v>35</v>
      </c>
      <c r="E55" s="22" t="s">
        <v>33</v>
      </c>
    </row>
    <row r="56" spans="1:18" ht="51" x14ac:dyDescent="0.2">
      <c r="A56" s="23" t="s">
        <v>36</v>
      </c>
      <c r="E56" s="24" t="s">
        <v>94</v>
      </c>
    </row>
    <row r="57" spans="1:18" ht="89.25" x14ac:dyDescent="0.2">
      <c r="A57" t="s">
        <v>37</v>
      </c>
      <c r="E57" s="22" t="s">
        <v>73</v>
      </c>
    </row>
    <row r="58" spans="1:18" ht="12.75" customHeight="1" x14ac:dyDescent="0.2">
      <c r="A58" s="5" t="s">
        <v>31</v>
      </c>
      <c r="B58" s="5"/>
      <c r="C58" s="25" t="s">
        <v>17</v>
      </c>
      <c r="D58" s="5"/>
      <c r="E58" s="14" t="s">
        <v>95</v>
      </c>
      <c r="F58" s="5"/>
      <c r="G58" s="5"/>
      <c r="H58" s="5"/>
      <c r="I58" s="26">
        <f>0+Q58</f>
        <v>0</v>
      </c>
      <c r="O58">
        <f>0+R58</f>
        <v>0</v>
      </c>
      <c r="Q58">
        <f>0+I59+I63+I67+I71+I75+I79+I83+I87+I91+I95+I99+I103+I107+I111+I115+I119+I123</f>
        <v>0</v>
      </c>
      <c r="R58">
        <f>0+O59+O63+O67+O71+O75+O79+O83+O87+O91+O95+O99+O103+O107+O111+O115+O119+O123</f>
        <v>0</v>
      </c>
    </row>
    <row r="59" spans="1:18" x14ac:dyDescent="0.2">
      <c r="A59" s="12" t="s">
        <v>32</v>
      </c>
      <c r="B59" s="16" t="s">
        <v>96</v>
      </c>
      <c r="C59" s="16" t="s">
        <v>97</v>
      </c>
      <c r="D59" s="12" t="s">
        <v>33</v>
      </c>
      <c r="E59" s="17" t="s">
        <v>98</v>
      </c>
      <c r="F59" s="18" t="s">
        <v>99</v>
      </c>
      <c r="G59" s="19">
        <v>150</v>
      </c>
      <c r="H59" s="20">
        <v>0</v>
      </c>
      <c r="I59" s="20">
        <f>ROUND(ROUND(H59,2)*ROUND(G59,3),2)</f>
        <v>0</v>
      </c>
      <c r="O59">
        <f>(I59*21)/100</f>
        <v>0</v>
      </c>
      <c r="P59" t="s">
        <v>13</v>
      </c>
    </row>
    <row r="60" spans="1:18" x14ac:dyDescent="0.2">
      <c r="A60" s="21" t="s">
        <v>35</v>
      </c>
      <c r="E60" s="22" t="s">
        <v>33</v>
      </c>
    </row>
    <row r="61" spans="1:18" ht="51" x14ac:dyDescent="0.2">
      <c r="A61" s="23" t="s">
        <v>36</v>
      </c>
      <c r="E61" s="24" t="s">
        <v>100</v>
      </c>
    </row>
    <row r="62" spans="1:18" ht="25.5" x14ac:dyDescent="0.2">
      <c r="A62" t="s">
        <v>37</v>
      </c>
      <c r="E62" s="22" t="s">
        <v>101</v>
      </c>
    </row>
    <row r="63" spans="1:18" ht="25.5" x14ac:dyDescent="0.2">
      <c r="A63" s="12" t="s">
        <v>32</v>
      </c>
      <c r="B63" s="16" t="s">
        <v>102</v>
      </c>
      <c r="C63" s="16" t="s">
        <v>103</v>
      </c>
      <c r="D63" s="12" t="s">
        <v>33</v>
      </c>
      <c r="E63" s="17" t="s">
        <v>104</v>
      </c>
      <c r="F63" s="18" t="s">
        <v>34</v>
      </c>
      <c r="G63" s="19">
        <v>23</v>
      </c>
      <c r="H63" s="20">
        <v>0</v>
      </c>
      <c r="I63" s="20">
        <f>ROUND(ROUND(H63,2)*ROUND(G63,3),2)</f>
        <v>0</v>
      </c>
      <c r="O63">
        <f>(I63*21)/100</f>
        <v>0</v>
      </c>
      <c r="P63" t="s">
        <v>13</v>
      </c>
    </row>
    <row r="64" spans="1:18" x14ac:dyDescent="0.2">
      <c r="A64" s="21" t="s">
        <v>35</v>
      </c>
      <c r="E64" s="22" t="s">
        <v>33</v>
      </c>
    </row>
    <row r="65" spans="1:16" ht="51" x14ac:dyDescent="0.2">
      <c r="A65" s="23" t="s">
        <v>36</v>
      </c>
      <c r="E65" s="24" t="s">
        <v>105</v>
      </c>
    </row>
    <row r="66" spans="1:16" ht="102" x14ac:dyDescent="0.2">
      <c r="A66" t="s">
        <v>37</v>
      </c>
      <c r="E66" s="22" t="s">
        <v>106</v>
      </c>
    </row>
    <row r="67" spans="1:16" ht="25.5" x14ac:dyDescent="0.2">
      <c r="A67" s="12" t="s">
        <v>32</v>
      </c>
      <c r="B67" s="16" t="s">
        <v>107</v>
      </c>
      <c r="C67" s="16" t="s">
        <v>108</v>
      </c>
      <c r="D67" s="12" t="s">
        <v>33</v>
      </c>
      <c r="E67" s="17" t="s">
        <v>109</v>
      </c>
      <c r="F67" s="18" t="s">
        <v>34</v>
      </c>
      <c r="G67" s="19">
        <v>9</v>
      </c>
      <c r="H67" s="20">
        <v>0</v>
      </c>
      <c r="I67" s="20">
        <f>ROUND(ROUND(H67,2)*ROUND(G67,3),2)</f>
        <v>0</v>
      </c>
      <c r="O67">
        <f>(I67*21)/100</f>
        <v>0</v>
      </c>
      <c r="P67" t="s">
        <v>13</v>
      </c>
    </row>
    <row r="68" spans="1:16" x14ac:dyDescent="0.2">
      <c r="A68" s="21" t="s">
        <v>35</v>
      </c>
      <c r="E68" s="22" t="s">
        <v>33</v>
      </c>
    </row>
    <row r="69" spans="1:16" ht="51" x14ac:dyDescent="0.2">
      <c r="A69" s="23" t="s">
        <v>36</v>
      </c>
      <c r="E69" s="24" t="s">
        <v>110</v>
      </c>
    </row>
    <row r="70" spans="1:16" ht="102" x14ac:dyDescent="0.2">
      <c r="A70" t="s">
        <v>37</v>
      </c>
      <c r="E70" s="22" t="s">
        <v>106</v>
      </c>
    </row>
    <row r="71" spans="1:16" ht="25.5" x14ac:dyDescent="0.2">
      <c r="A71" s="12" t="s">
        <v>32</v>
      </c>
      <c r="B71" s="16" t="s">
        <v>111</v>
      </c>
      <c r="C71" s="16" t="s">
        <v>112</v>
      </c>
      <c r="D71" s="12" t="s">
        <v>33</v>
      </c>
      <c r="E71" s="17" t="s">
        <v>113</v>
      </c>
      <c r="F71" s="18" t="s">
        <v>34</v>
      </c>
      <c r="G71" s="19">
        <v>8</v>
      </c>
      <c r="H71" s="20">
        <v>0</v>
      </c>
      <c r="I71" s="20">
        <f>ROUND(ROUND(H71,2)*ROUND(G71,3),2)</f>
        <v>0</v>
      </c>
      <c r="O71">
        <f>(I71*21)/100</f>
        <v>0</v>
      </c>
      <c r="P71" t="s">
        <v>13</v>
      </c>
    </row>
    <row r="72" spans="1:16" x14ac:dyDescent="0.2">
      <c r="A72" s="21" t="s">
        <v>35</v>
      </c>
      <c r="E72" s="22" t="s">
        <v>33</v>
      </c>
    </row>
    <row r="73" spans="1:16" ht="51" x14ac:dyDescent="0.2">
      <c r="A73" s="23" t="s">
        <v>36</v>
      </c>
      <c r="E73" s="24" t="s">
        <v>114</v>
      </c>
    </row>
    <row r="74" spans="1:16" ht="102" x14ac:dyDescent="0.2">
      <c r="A74" t="s">
        <v>37</v>
      </c>
      <c r="E74" s="22" t="s">
        <v>106</v>
      </c>
    </row>
    <row r="75" spans="1:16" x14ac:dyDescent="0.2">
      <c r="A75" s="12" t="s">
        <v>32</v>
      </c>
      <c r="B75" s="16" t="s">
        <v>115</v>
      </c>
      <c r="C75" s="16" t="s">
        <v>116</v>
      </c>
      <c r="D75" s="12" t="s">
        <v>33</v>
      </c>
      <c r="E75" s="17" t="s">
        <v>117</v>
      </c>
      <c r="F75" s="18" t="s">
        <v>42</v>
      </c>
      <c r="G75" s="19">
        <v>192</v>
      </c>
      <c r="H75" s="20">
        <v>0</v>
      </c>
      <c r="I75" s="20">
        <f>ROUND(ROUND(H75,2)*ROUND(G75,3),2)</f>
        <v>0</v>
      </c>
      <c r="O75">
        <f>(I75*21)/100</f>
        <v>0</v>
      </c>
      <c r="P75" t="s">
        <v>13</v>
      </c>
    </row>
    <row r="76" spans="1:16" x14ac:dyDescent="0.2">
      <c r="A76" s="21" t="s">
        <v>35</v>
      </c>
      <c r="E76" s="22" t="s">
        <v>118</v>
      </c>
    </row>
    <row r="77" spans="1:16" ht="51" x14ac:dyDescent="0.2">
      <c r="A77" s="23" t="s">
        <v>36</v>
      </c>
      <c r="E77" s="24" t="s">
        <v>119</v>
      </c>
    </row>
    <row r="78" spans="1:16" ht="38.25" x14ac:dyDescent="0.2">
      <c r="A78" t="s">
        <v>37</v>
      </c>
      <c r="E78" s="22" t="s">
        <v>120</v>
      </c>
    </row>
    <row r="79" spans="1:16" x14ac:dyDescent="0.2">
      <c r="A79" s="12" t="s">
        <v>32</v>
      </c>
      <c r="B79" s="16" t="s">
        <v>121</v>
      </c>
      <c r="C79" s="16" t="s">
        <v>122</v>
      </c>
      <c r="D79" s="12" t="s">
        <v>33</v>
      </c>
      <c r="E79" s="17" t="s">
        <v>123</v>
      </c>
      <c r="F79" s="18" t="s">
        <v>124</v>
      </c>
      <c r="G79" s="19">
        <v>60</v>
      </c>
      <c r="H79" s="20">
        <v>0</v>
      </c>
      <c r="I79" s="20">
        <f>ROUND(ROUND(H79,2)*ROUND(G79,3),2)</f>
        <v>0</v>
      </c>
      <c r="O79">
        <f>(I79*21)/100</f>
        <v>0</v>
      </c>
      <c r="P79" t="s">
        <v>13</v>
      </c>
    </row>
    <row r="80" spans="1:16" x14ac:dyDescent="0.2">
      <c r="A80" s="21" t="s">
        <v>35</v>
      </c>
      <c r="E80" s="22" t="s">
        <v>33</v>
      </c>
    </row>
    <row r="81" spans="1:16" ht="51" x14ac:dyDescent="0.2">
      <c r="A81" s="23" t="s">
        <v>36</v>
      </c>
      <c r="E81" s="24" t="s">
        <v>125</v>
      </c>
    </row>
    <row r="82" spans="1:16" ht="25.5" x14ac:dyDescent="0.2">
      <c r="A82" t="s">
        <v>37</v>
      </c>
      <c r="E82" s="22" t="s">
        <v>126</v>
      </c>
    </row>
    <row r="83" spans="1:16" x14ac:dyDescent="0.2">
      <c r="A83" s="12" t="s">
        <v>32</v>
      </c>
      <c r="B83" s="16" t="s">
        <v>127</v>
      </c>
      <c r="C83" s="16" t="s">
        <v>128</v>
      </c>
      <c r="D83" s="12" t="s">
        <v>33</v>
      </c>
      <c r="E83" s="17" t="s">
        <v>129</v>
      </c>
      <c r="F83" s="18" t="s">
        <v>124</v>
      </c>
      <c r="G83" s="19">
        <v>260</v>
      </c>
      <c r="H83" s="20">
        <v>0</v>
      </c>
      <c r="I83" s="20">
        <f>ROUND(ROUND(H83,2)*ROUND(G83,3),2)</f>
        <v>0</v>
      </c>
      <c r="O83">
        <f>(I83*21)/100</f>
        <v>0</v>
      </c>
      <c r="P83" t="s">
        <v>13</v>
      </c>
    </row>
    <row r="84" spans="1:16" x14ac:dyDescent="0.2">
      <c r="A84" s="21" t="s">
        <v>35</v>
      </c>
      <c r="E84" s="22" t="s">
        <v>130</v>
      </c>
    </row>
    <row r="85" spans="1:16" ht="51" x14ac:dyDescent="0.2">
      <c r="A85" s="23" t="s">
        <v>36</v>
      </c>
      <c r="E85" s="24" t="s">
        <v>131</v>
      </c>
    </row>
    <row r="86" spans="1:16" ht="255" x14ac:dyDescent="0.2">
      <c r="A86" t="s">
        <v>37</v>
      </c>
      <c r="E86" s="22" t="s">
        <v>132</v>
      </c>
    </row>
    <row r="87" spans="1:16" x14ac:dyDescent="0.2">
      <c r="A87" s="12" t="s">
        <v>32</v>
      </c>
      <c r="B87" s="16" t="s">
        <v>133</v>
      </c>
      <c r="C87" s="16" t="s">
        <v>134</v>
      </c>
      <c r="D87" s="12" t="s">
        <v>33</v>
      </c>
      <c r="E87" s="17" t="s">
        <v>135</v>
      </c>
      <c r="F87" s="18" t="s">
        <v>124</v>
      </c>
      <c r="G87" s="19">
        <v>1636.7470000000001</v>
      </c>
      <c r="H87" s="20">
        <v>0</v>
      </c>
      <c r="I87" s="20">
        <f>ROUND(ROUND(H87,2)*ROUND(G87,3),2)</f>
        <v>0</v>
      </c>
      <c r="O87">
        <f>(I87*21)/100</f>
        <v>0</v>
      </c>
      <c r="P87" t="s">
        <v>13</v>
      </c>
    </row>
    <row r="88" spans="1:16" ht="25.5" x14ac:dyDescent="0.2">
      <c r="A88" s="21" t="s">
        <v>35</v>
      </c>
      <c r="E88" s="22" t="s">
        <v>136</v>
      </c>
    </row>
    <row r="89" spans="1:16" ht="102" x14ac:dyDescent="0.2">
      <c r="A89" s="23" t="s">
        <v>36</v>
      </c>
      <c r="E89" s="24" t="s">
        <v>137</v>
      </c>
    </row>
    <row r="90" spans="1:16" ht="255" x14ac:dyDescent="0.2">
      <c r="A90" t="s">
        <v>37</v>
      </c>
      <c r="E90" s="22" t="s">
        <v>132</v>
      </c>
    </row>
    <row r="91" spans="1:16" x14ac:dyDescent="0.2">
      <c r="A91" s="12" t="s">
        <v>32</v>
      </c>
      <c r="B91" s="16" t="s">
        <v>138</v>
      </c>
      <c r="C91" s="16" t="s">
        <v>139</v>
      </c>
      <c r="D91" s="12" t="s">
        <v>33</v>
      </c>
      <c r="E91" s="17" t="s">
        <v>140</v>
      </c>
      <c r="F91" s="18" t="s">
        <v>124</v>
      </c>
      <c r="G91" s="19">
        <v>31.68</v>
      </c>
      <c r="H91" s="20">
        <v>0</v>
      </c>
      <c r="I91" s="20">
        <f>ROUND(ROUND(H91,2)*ROUND(G91,3),2)</f>
        <v>0</v>
      </c>
      <c r="O91">
        <f>(I91*21)/100</f>
        <v>0</v>
      </c>
      <c r="P91" t="s">
        <v>13</v>
      </c>
    </row>
    <row r="92" spans="1:16" x14ac:dyDescent="0.2">
      <c r="A92" s="21" t="s">
        <v>35</v>
      </c>
      <c r="E92" s="22" t="s">
        <v>141</v>
      </c>
    </row>
    <row r="93" spans="1:16" ht="51" x14ac:dyDescent="0.2">
      <c r="A93" s="23" t="s">
        <v>36</v>
      </c>
      <c r="E93" s="24" t="s">
        <v>142</v>
      </c>
    </row>
    <row r="94" spans="1:16" ht="229.5" x14ac:dyDescent="0.2">
      <c r="A94" t="s">
        <v>37</v>
      </c>
      <c r="E94" s="22" t="s">
        <v>143</v>
      </c>
    </row>
    <row r="95" spans="1:16" x14ac:dyDescent="0.2">
      <c r="A95" s="12" t="s">
        <v>32</v>
      </c>
      <c r="B95" s="16" t="s">
        <v>144</v>
      </c>
      <c r="C95" s="16" t="s">
        <v>145</v>
      </c>
      <c r="D95" s="12" t="s">
        <v>33</v>
      </c>
      <c r="E95" s="17" t="s">
        <v>146</v>
      </c>
      <c r="F95" s="18" t="s">
        <v>124</v>
      </c>
      <c r="G95" s="19">
        <v>500</v>
      </c>
      <c r="H95" s="20">
        <v>0</v>
      </c>
      <c r="I95" s="20">
        <f>ROUND(ROUND(H95,2)*ROUND(G95,3),2)</f>
        <v>0</v>
      </c>
      <c r="O95">
        <f>(I95*21)/100</f>
        <v>0</v>
      </c>
      <c r="P95" t="s">
        <v>13</v>
      </c>
    </row>
    <row r="96" spans="1:16" x14ac:dyDescent="0.2">
      <c r="A96" s="21" t="s">
        <v>35</v>
      </c>
      <c r="E96" s="22" t="s">
        <v>33</v>
      </c>
    </row>
    <row r="97" spans="1:16" ht="51" x14ac:dyDescent="0.2">
      <c r="A97" s="23" t="s">
        <v>36</v>
      </c>
      <c r="E97" s="24" t="s">
        <v>147</v>
      </c>
    </row>
    <row r="98" spans="1:16" ht="165.75" x14ac:dyDescent="0.2">
      <c r="A98" t="s">
        <v>37</v>
      </c>
      <c r="E98" s="22" t="s">
        <v>148</v>
      </c>
    </row>
    <row r="99" spans="1:16" x14ac:dyDescent="0.2">
      <c r="A99" s="12" t="s">
        <v>32</v>
      </c>
      <c r="B99" s="16" t="s">
        <v>149</v>
      </c>
      <c r="C99" s="16" t="s">
        <v>150</v>
      </c>
      <c r="D99" s="12" t="s">
        <v>33</v>
      </c>
      <c r="E99" s="17" t="s">
        <v>151</v>
      </c>
      <c r="F99" s="18" t="s">
        <v>124</v>
      </c>
      <c r="G99" s="19">
        <v>933.875</v>
      </c>
      <c r="H99" s="20">
        <v>0</v>
      </c>
      <c r="I99" s="20">
        <f>ROUND(ROUND(H99,2)*ROUND(G99,3),2)</f>
        <v>0</v>
      </c>
      <c r="O99">
        <f>(I99*21)/100</f>
        <v>0</v>
      </c>
      <c r="P99" t="s">
        <v>13</v>
      </c>
    </row>
    <row r="100" spans="1:16" x14ac:dyDescent="0.2">
      <c r="A100" s="21" t="s">
        <v>35</v>
      </c>
      <c r="E100" s="22" t="s">
        <v>152</v>
      </c>
    </row>
    <row r="101" spans="1:16" ht="51" x14ac:dyDescent="0.2">
      <c r="A101" s="23" t="s">
        <v>36</v>
      </c>
      <c r="E101" s="24" t="s">
        <v>153</v>
      </c>
    </row>
    <row r="102" spans="1:16" ht="165.75" x14ac:dyDescent="0.2">
      <c r="A102" t="s">
        <v>37</v>
      </c>
      <c r="E102" s="22" t="s">
        <v>154</v>
      </c>
    </row>
    <row r="103" spans="1:16" x14ac:dyDescent="0.2">
      <c r="A103" s="12" t="s">
        <v>32</v>
      </c>
      <c r="B103" s="16" t="s">
        <v>155</v>
      </c>
      <c r="C103" s="16" t="s">
        <v>156</v>
      </c>
      <c r="D103" s="12" t="s">
        <v>33</v>
      </c>
      <c r="E103" s="17" t="s">
        <v>157</v>
      </c>
      <c r="F103" s="18" t="s">
        <v>124</v>
      </c>
      <c r="G103" s="19">
        <v>9.1440000000000001</v>
      </c>
      <c r="H103" s="20">
        <v>0</v>
      </c>
      <c r="I103" s="20">
        <f>ROUND(ROUND(H103,2)*ROUND(G103,3),2)</f>
        <v>0</v>
      </c>
      <c r="O103">
        <f>(I103*21)/100</f>
        <v>0</v>
      </c>
      <c r="P103" t="s">
        <v>13</v>
      </c>
    </row>
    <row r="104" spans="1:16" x14ac:dyDescent="0.2">
      <c r="A104" s="21" t="s">
        <v>35</v>
      </c>
      <c r="E104" s="22" t="s">
        <v>158</v>
      </c>
    </row>
    <row r="105" spans="1:16" ht="51" x14ac:dyDescent="0.2">
      <c r="A105" s="23" t="s">
        <v>36</v>
      </c>
      <c r="E105" s="24" t="s">
        <v>159</v>
      </c>
    </row>
    <row r="106" spans="1:16" ht="204" x14ac:dyDescent="0.2">
      <c r="A106" t="s">
        <v>37</v>
      </c>
      <c r="E106" s="22" t="s">
        <v>160</v>
      </c>
    </row>
    <row r="107" spans="1:16" x14ac:dyDescent="0.2">
      <c r="A107" s="12" t="s">
        <v>32</v>
      </c>
      <c r="B107" s="16" t="s">
        <v>161</v>
      </c>
      <c r="C107" s="16" t="s">
        <v>162</v>
      </c>
      <c r="D107" s="12" t="s">
        <v>33</v>
      </c>
      <c r="E107" s="17" t="s">
        <v>163</v>
      </c>
      <c r="F107" s="18" t="s">
        <v>99</v>
      </c>
      <c r="G107" s="19">
        <v>300</v>
      </c>
      <c r="H107" s="20">
        <v>0</v>
      </c>
      <c r="I107" s="20">
        <f>ROUND(ROUND(H107,2)*ROUND(G107,3),2)</f>
        <v>0</v>
      </c>
      <c r="O107">
        <f>(I107*21)/100</f>
        <v>0</v>
      </c>
      <c r="P107" t="s">
        <v>13</v>
      </c>
    </row>
    <row r="108" spans="1:16" x14ac:dyDescent="0.2">
      <c r="A108" s="21" t="s">
        <v>35</v>
      </c>
      <c r="E108" s="22" t="s">
        <v>33</v>
      </c>
    </row>
    <row r="109" spans="1:16" ht="51" x14ac:dyDescent="0.2">
      <c r="A109" s="23" t="s">
        <v>36</v>
      </c>
      <c r="E109" s="24" t="s">
        <v>164</v>
      </c>
    </row>
    <row r="110" spans="1:16" x14ac:dyDescent="0.2">
      <c r="A110" t="s">
        <v>37</v>
      </c>
      <c r="E110" s="22" t="s">
        <v>165</v>
      </c>
    </row>
    <row r="111" spans="1:16" x14ac:dyDescent="0.2">
      <c r="A111" s="12" t="s">
        <v>32</v>
      </c>
      <c r="B111" s="16" t="s">
        <v>166</v>
      </c>
      <c r="C111" s="16" t="s">
        <v>167</v>
      </c>
      <c r="D111" s="12" t="s">
        <v>33</v>
      </c>
      <c r="E111" s="17" t="s">
        <v>168</v>
      </c>
      <c r="F111" s="18" t="s">
        <v>99</v>
      </c>
      <c r="G111" s="19">
        <v>653</v>
      </c>
      <c r="H111" s="20">
        <v>0</v>
      </c>
      <c r="I111" s="20">
        <f>ROUND(ROUND(H111,2)*ROUND(G111,3),2)</f>
        <v>0</v>
      </c>
      <c r="O111">
        <f>(I111*21)/100</f>
        <v>0</v>
      </c>
      <c r="P111" t="s">
        <v>13</v>
      </c>
    </row>
    <row r="112" spans="1:16" x14ac:dyDescent="0.2">
      <c r="A112" s="21" t="s">
        <v>35</v>
      </c>
      <c r="E112" s="22" t="s">
        <v>33</v>
      </c>
    </row>
    <row r="113" spans="1:18" ht="51" x14ac:dyDescent="0.2">
      <c r="A113" s="23" t="s">
        <v>36</v>
      </c>
      <c r="E113" s="24" t="s">
        <v>169</v>
      </c>
    </row>
    <row r="114" spans="1:18" ht="25.5" x14ac:dyDescent="0.2">
      <c r="A114" t="s">
        <v>37</v>
      </c>
      <c r="E114" s="22" t="s">
        <v>170</v>
      </c>
    </row>
    <row r="115" spans="1:18" x14ac:dyDescent="0.2">
      <c r="A115" s="12" t="s">
        <v>32</v>
      </c>
      <c r="B115" s="16" t="s">
        <v>171</v>
      </c>
      <c r="C115" s="16" t="s">
        <v>172</v>
      </c>
      <c r="D115" s="12" t="s">
        <v>33</v>
      </c>
      <c r="E115" s="17" t="s">
        <v>173</v>
      </c>
      <c r="F115" s="18" t="s">
        <v>99</v>
      </c>
      <c r="G115" s="19">
        <v>300</v>
      </c>
      <c r="H115" s="20">
        <v>0</v>
      </c>
      <c r="I115" s="20">
        <f>ROUND(ROUND(H115,2)*ROUND(G115,3),2)</f>
        <v>0</v>
      </c>
      <c r="O115">
        <f>(I115*21)/100</f>
        <v>0</v>
      </c>
      <c r="P115" t="s">
        <v>13</v>
      </c>
    </row>
    <row r="116" spans="1:18" x14ac:dyDescent="0.2">
      <c r="A116" s="21" t="s">
        <v>35</v>
      </c>
      <c r="E116" s="22" t="s">
        <v>33</v>
      </c>
    </row>
    <row r="117" spans="1:18" ht="51" x14ac:dyDescent="0.2">
      <c r="A117" s="23" t="s">
        <v>36</v>
      </c>
      <c r="E117" s="24" t="s">
        <v>164</v>
      </c>
    </row>
    <row r="118" spans="1:18" ht="25.5" x14ac:dyDescent="0.2">
      <c r="A118" t="s">
        <v>37</v>
      </c>
      <c r="E118" s="22" t="s">
        <v>174</v>
      </c>
    </row>
    <row r="119" spans="1:18" x14ac:dyDescent="0.2">
      <c r="A119" s="12" t="s">
        <v>32</v>
      </c>
      <c r="B119" s="16" t="s">
        <v>175</v>
      </c>
      <c r="C119" s="16" t="s">
        <v>176</v>
      </c>
      <c r="D119" s="12" t="s">
        <v>33</v>
      </c>
      <c r="E119" s="17" t="s">
        <v>177</v>
      </c>
      <c r="F119" s="18" t="s">
        <v>99</v>
      </c>
      <c r="G119" s="19">
        <v>953</v>
      </c>
      <c r="H119" s="20">
        <v>0</v>
      </c>
      <c r="I119" s="20">
        <f>ROUND(ROUND(H119,2)*ROUND(G119,3),2)</f>
        <v>0</v>
      </c>
      <c r="O119">
        <f>(I119*21)/100</f>
        <v>0</v>
      </c>
      <c r="P119" t="s">
        <v>13</v>
      </c>
    </row>
    <row r="120" spans="1:18" x14ac:dyDescent="0.2">
      <c r="A120" s="21" t="s">
        <v>35</v>
      </c>
      <c r="E120" s="22" t="s">
        <v>33</v>
      </c>
    </row>
    <row r="121" spans="1:18" ht="51" x14ac:dyDescent="0.2">
      <c r="A121" s="23" t="s">
        <v>36</v>
      </c>
      <c r="E121" s="24" t="s">
        <v>178</v>
      </c>
    </row>
    <row r="122" spans="1:18" ht="25.5" x14ac:dyDescent="0.2">
      <c r="A122" t="s">
        <v>37</v>
      </c>
      <c r="E122" s="22" t="s">
        <v>179</v>
      </c>
    </row>
    <row r="123" spans="1:18" x14ac:dyDescent="0.2">
      <c r="A123" s="12" t="s">
        <v>32</v>
      </c>
      <c r="B123" s="16" t="s">
        <v>180</v>
      </c>
      <c r="C123" s="16" t="s">
        <v>181</v>
      </c>
      <c r="D123" s="12" t="s">
        <v>33</v>
      </c>
      <c r="E123" s="17" t="s">
        <v>182</v>
      </c>
      <c r="F123" s="18" t="s">
        <v>41</v>
      </c>
      <c r="G123" s="19">
        <v>1</v>
      </c>
      <c r="H123" s="20">
        <v>0</v>
      </c>
      <c r="I123" s="20">
        <f>ROUND(ROUND(H123,2)*ROUND(G123,3),2)</f>
        <v>0</v>
      </c>
      <c r="O123">
        <f>(I123*21)/100</f>
        <v>0</v>
      </c>
      <c r="P123" t="s">
        <v>13</v>
      </c>
    </row>
    <row r="124" spans="1:18" ht="25.5" x14ac:dyDescent="0.2">
      <c r="A124" s="21" t="s">
        <v>35</v>
      </c>
      <c r="E124" s="22" t="s">
        <v>183</v>
      </c>
    </row>
    <row r="125" spans="1:18" ht="25.5" x14ac:dyDescent="0.2">
      <c r="A125" s="23" t="s">
        <v>36</v>
      </c>
      <c r="E125" s="24" t="s">
        <v>184</v>
      </c>
    </row>
    <row r="126" spans="1:18" ht="114.75" x14ac:dyDescent="0.2">
      <c r="A126" t="s">
        <v>37</v>
      </c>
      <c r="E126" s="22" t="s">
        <v>185</v>
      </c>
    </row>
    <row r="127" spans="1:18" ht="12.75" customHeight="1" x14ac:dyDescent="0.2">
      <c r="A127" s="5" t="s">
        <v>31</v>
      </c>
      <c r="B127" s="5"/>
      <c r="C127" s="25" t="s">
        <v>13</v>
      </c>
      <c r="D127" s="5"/>
      <c r="E127" s="14" t="s">
        <v>186</v>
      </c>
      <c r="F127" s="5"/>
      <c r="G127" s="5"/>
      <c r="H127" s="5"/>
      <c r="I127" s="26">
        <f>0+Q127</f>
        <v>0</v>
      </c>
      <c r="O127">
        <f>0+R127</f>
        <v>0</v>
      </c>
      <c r="Q127">
        <f>0+I128+I132+I136+I140+I144+I148+I152+I156+I160</f>
        <v>0</v>
      </c>
      <c r="R127">
        <f>0+O128+O132+O136+O140+O144+O148+O152+O156+O160</f>
        <v>0</v>
      </c>
    </row>
    <row r="128" spans="1:18" x14ac:dyDescent="0.2">
      <c r="A128" s="12" t="s">
        <v>32</v>
      </c>
      <c r="B128" s="16" t="s">
        <v>187</v>
      </c>
      <c r="C128" s="16" t="s">
        <v>188</v>
      </c>
      <c r="D128" s="12" t="s">
        <v>33</v>
      </c>
      <c r="E128" s="17" t="s">
        <v>189</v>
      </c>
      <c r="F128" s="18" t="s">
        <v>99</v>
      </c>
      <c r="G128" s="19">
        <v>280.10000000000002</v>
      </c>
      <c r="H128" s="20">
        <v>0</v>
      </c>
      <c r="I128" s="20">
        <f>ROUND(ROUND(H128,2)*ROUND(G128,3),2)</f>
        <v>0</v>
      </c>
      <c r="O128">
        <f>(I128*21)/100</f>
        <v>0</v>
      </c>
      <c r="P128" t="s">
        <v>13</v>
      </c>
    </row>
    <row r="129" spans="1:16" x14ac:dyDescent="0.2">
      <c r="A129" s="21" t="s">
        <v>35</v>
      </c>
      <c r="E129" s="22" t="s">
        <v>190</v>
      </c>
    </row>
    <row r="130" spans="1:16" ht="51" x14ac:dyDescent="0.2">
      <c r="A130" s="23" t="s">
        <v>36</v>
      </c>
      <c r="E130" s="24" t="s">
        <v>191</v>
      </c>
    </row>
    <row r="131" spans="1:16" ht="38.25" x14ac:dyDescent="0.2">
      <c r="A131" t="s">
        <v>37</v>
      </c>
      <c r="E131" s="22" t="s">
        <v>192</v>
      </c>
    </row>
    <row r="132" spans="1:16" x14ac:dyDescent="0.2">
      <c r="A132" s="12" t="s">
        <v>32</v>
      </c>
      <c r="B132" s="16" t="s">
        <v>193</v>
      </c>
      <c r="C132" s="16" t="s">
        <v>194</v>
      </c>
      <c r="D132" s="12" t="s">
        <v>33</v>
      </c>
      <c r="E132" s="17" t="s">
        <v>195</v>
      </c>
      <c r="F132" s="18" t="s">
        <v>124</v>
      </c>
      <c r="G132" s="19">
        <v>86.983999999999995</v>
      </c>
      <c r="H132" s="20">
        <v>0</v>
      </c>
      <c r="I132" s="20">
        <f>ROUND(ROUND(H132,2)*ROUND(G132,3),2)</f>
        <v>0</v>
      </c>
      <c r="O132">
        <f>(I132*21)/100</f>
        <v>0</v>
      </c>
      <c r="P132" t="s">
        <v>13</v>
      </c>
    </row>
    <row r="133" spans="1:16" x14ac:dyDescent="0.2">
      <c r="A133" s="21" t="s">
        <v>35</v>
      </c>
      <c r="E133" s="22" t="s">
        <v>33</v>
      </c>
    </row>
    <row r="134" spans="1:16" ht="51" x14ac:dyDescent="0.2">
      <c r="A134" s="23" t="s">
        <v>36</v>
      </c>
      <c r="E134" s="24" t="s">
        <v>196</v>
      </c>
    </row>
    <row r="135" spans="1:16" ht="331.5" x14ac:dyDescent="0.2">
      <c r="A135" t="s">
        <v>37</v>
      </c>
      <c r="E135" s="22" t="s">
        <v>197</v>
      </c>
    </row>
    <row r="136" spans="1:16" x14ac:dyDescent="0.2">
      <c r="A136" s="12" t="s">
        <v>32</v>
      </c>
      <c r="B136" s="16" t="s">
        <v>198</v>
      </c>
      <c r="C136" s="16" t="s">
        <v>199</v>
      </c>
      <c r="D136" s="12" t="s">
        <v>33</v>
      </c>
      <c r="E136" s="17" t="s">
        <v>200</v>
      </c>
      <c r="F136" s="18" t="s">
        <v>50</v>
      </c>
      <c r="G136" s="19">
        <v>9.1609999999999996</v>
      </c>
      <c r="H136" s="20">
        <v>0</v>
      </c>
      <c r="I136" s="20">
        <f>ROUND(ROUND(H136,2)*ROUND(G136,3),2)</f>
        <v>0</v>
      </c>
      <c r="O136">
        <f>(I136*21)/100</f>
        <v>0</v>
      </c>
      <c r="P136" t="s">
        <v>13</v>
      </c>
    </row>
    <row r="137" spans="1:16" x14ac:dyDescent="0.2">
      <c r="A137" s="21" t="s">
        <v>35</v>
      </c>
      <c r="E137" s="22" t="s">
        <v>33</v>
      </c>
    </row>
    <row r="138" spans="1:16" ht="51" x14ac:dyDescent="0.2">
      <c r="A138" s="23" t="s">
        <v>36</v>
      </c>
      <c r="E138" s="24" t="s">
        <v>201</v>
      </c>
    </row>
    <row r="139" spans="1:16" ht="178.5" x14ac:dyDescent="0.2">
      <c r="A139" t="s">
        <v>37</v>
      </c>
      <c r="E139" s="22" t="s">
        <v>202</v>
      </c>
    </row>
    <row r="140" spans="1:16" x14ac:dyDescent="0.2">
      <c r="A140" s="12" t="s">
        <v>32</v>
      </c>
      <c r="B140" s="16" t="s">
        <v>203</v>
      </c>
      <c r="C140" s="16" t="s">
        <v>204</v>
      </c>
      <c r="D140" s="12" t="s">
        <v>33</v>
      </c>
      <c r="E140" s="17" t="s">
        <v>205</v>
      </c>
      <c r="F140" s="18" t="s">
        <v>124</v>
      </c>
      <c r="G140" s="19">
        <v>3.5329999999999999</v>
      </c>
      <c r="H140" s="20">
        <v>0</v>
      </c>
      <c r="I140" s="20">
        <f>ROUND(ROUND(H140,2)*ROUND(G140,3),2)</f>
        <v>0</v>
      </c>
      <c r="O140">
        <f>(I140*21)/100</f>
        <v>0</v>
      </c>
      <c r="P140" t="s">
        <v>13</v>
      </c>
    </row>
    <row r="141" spans="1:16" x14ac:dyDescent="0.2">
      <c r="A141" s="21" t="s">
        <v>35</v>
      </c>
      <c r="E141" s="22" t="s">
        <v>33</v>
      </c>
    </row>
    <row r="142" spans="1:16" ht="51" x14ac:dyDescent="0.2">
      <c r="A142" s="23" t="s">
        <v>36</v>
      </c>
      <c r="E142" s="24" t="s">
        <v>206</v>
      </c>
    </row>
    <row r="143" spans="1:16" x14ac:dyDescent="0.2">
      <c r="A143" t="s">
        <v>37</v>
      </c>
      <c r="E143" s="22" t="s">
        <v>207</v>
      </c>
    </row>
    <row r="144" spans="1:16" x14ac:dyDescent="0.2">
      <c r="A144" s="12" t="s">
        <v>32</v>
      </c>
      <c r="B144" s="16" t="s">
        <v>208</v>
      </c>
      <c r="C144" s="16" t="s">
        <v>209</v>
      </c>
      <c r="D144" s="12" t="s">
        <v>33</v>
      </c>
      <c r="E144" s="17" t="s">
        <v>210</v>
      </c>
      <c r="F144" s="18" t="s">
        <v>99</v>
      </c>
      <c r="G144" s="19">
        <v>539.26400000000001</v>
      </c>
      <c r="H144" s="20">
        <v>0</v>
      </c>
      <c r="I144" s="20">
        <f>ROUND(ROUND(H144,2)*ROUND(G144,3),2)</f>
        <v>0</v>
      </c>
      <c r="O144">
        <f>(I144*21)/100</f>
        <v>0</v>
      </c>
      <c r="P144" t="s">
        <v>13</v>
      </c>
    </row>
    <row r="145" spans="1:16" x14ac:dyDescent="0.2">
      <c r="A145" s="21" t="s">
        <v>35</v>
      </c>
      <c r="E145" s="22" t="s">
        <v>33</v>
      </c>
    </row>
    <row r="146" spans="1:16" ht="51" x14ac:dyDescent="0.2">
      <c r="A146" s="23" t="s">
        <v>36</v>
      </c>
      <c r="E146" s="24" t="s">
        <v>211</v>
      </c>
    </row>
    <row r="147" spans="1:16" ht="229.5" x14ac:dyDescent="0.2">
      <c r="A147" t="s">
        <v>37</v>
      </c>
      <c r="E147" s="22" t="s">
        <v>212</v>
      </c>
    </row>
    <row r="148" spans="1:16" x14ac:dyDescent="0.2">
      <c r="A148" s="12" t="s">
        <v>32</v>
      </c>
      <c r="B148" s="16" t="s">
        <v>213</v>
      </c>
      <c r="C148" s="16" t="s">
        <v>214</v>
      </c>
      <c r="D148" s="12" t="s">
        <v>33</v>
      </c>
      <c r="E148" s="17" t="s">
        <v>215</v>
      </c>
      <c r="F148" s="18" t="s">
        <v>216</v>
      </c>
      <c r="G148" s="19">
        <v>70.400000000000006</v>
      </c>
      <c r="H148" s="20">
        <v>0</v>
      </c>
      <c r="I148" s="20">
        <f>ROUND(ROUND(H148,2)*ROUND(G148,3),2)</f>
        <v>0</v>
      </c>
      <c r="O148">
        <f>(I148*21)/100</f>
        <v>0</v>
      </c>
      <c r="P148" t="s">
        <v>13</v>
      </c>
    </row>
    <row r="149" spans="1:16" x14ac:dyDescent="0.2">
      <c r="A149" s="21" t="s">
        <v>35</v>
      </c>
      <c r="E149" s="22" t="s">
        <v>33</v>
      </c>
    </row>
    <row r="150" spans="1:16" ht="51" x14ac:dyDescent="0.2">
      <c r="A150" s="23" t="s">
        <v>36</v>
      </c>
      <c r="E150" s="24" t="s">
        <v>217</v>
      </c>
    </row>
    <row r="151" spans="1:16" x14ac:dyDescent="0.2">
      <c r="A151" t="s">
        <v>37</v>
      </c>
      <c r="E151" s="22" t="s">
        <v>218</v>
      </c>
    </row>
    <row r="152" spans="1:16" x14ac:dyDescent="0.2">
      <c r="A152" s="12" t="s">
        <v>32</v>
      </c>
      <c r="B152" s="16" t="s">
        <v>219</v>
      </c>
      <c r="C152" s="16" t="s">
        <v>220</v>
      </c>
      <c r="D152" s="12" t="s">
        <v>33</v>
      </c>
      <c r="E152" s="17" t="s">
        <v>221</v>
      </c>
      <c r="F152" s="18" t="s">
        <v>216</v>
      </c>
      <c r="G152" s="19">
        <v>136.80000000000001</v>
      </c>
      <c r="H152" s="20">
        <v>0</v>
      </c>
      <c r="I152" s="20">
        <f>ROUND(ROUND(H152,2)*ROUND(G152,3),2)</f>
        <v>0</v>
      </c>
      <c r="O152">
        <f>(I152*21)/100</f>
        <v>0</v>
      </c>
      <c r="P152" t="s">
        <v>13</v>
      </c>
    </row>
    <row r="153" spans="1:16" x14ac:dyDescent="0.2">
      <c r="A153" s="21" t="s">
        <v>35</v>
      </c>
      <c r="E153" s="22" t="s">
        <v>33</v>
      </c>
    </row>
    <row r="154" spans="1:16" ht="51" x14ac:dyDescent="0.2">
      <c r="A154" s="23" t="s">
        <v>36</v>
      </c>
      <c r="E154" s="24" t="s">
        <v>222</v>
      </c>
    </row>
    <row r="155" spans="1:16" ht="114.75" x14ac:dyDescent="0.2">
      <c r="A155" t="s">
        <v>37</v>
      </c>
      <c r="E155" s="22" t="s">
        <v>223</v>
      </c>
    </row>
    <row r="156" spans="1:16" x14ac:dyDescent="0.2">
      <c r="A156" s="12" t="s">
        <v>32</v>
      </c>
      <c r="B156" s="16" t="s">
        <v>224</v>
      </c>
      <c r="C156" s="16" t="s">
        <v>225</v>
      </c>
      <c r="D156" s="12" t="s">
        <v>33</v>
      </c>
      <c r="E156" s="17" t="s">
        <v>226</v>
      </c>
      <c r="F156" s="18" t="s">
        <v>124</v>
      </c>
      <c r="G156" s="19">
        <v>82.994</v>
      </c>
      <c r="H156" s="20">
        <v>0</v>
      </c>
      <c r="I156" s="20">
        <f>ROUND(ROUND(H156,2)*ROUND(G156,3),2)</f>
        <v>0</v>
      </c>
      <c r="O156">
        <f>(I156*21)/100</f>
        <v>0</v>
      </c>
      <c r="P156" t="s">
        <v>13</v>
      </c>
    </row>
    <row r="157" spans="1:16" x14ac:dyDescent="0.2">
      <c r="A157" s="21" t="s">
        <v>35</v>
      </c>
      <c r="E157" s="22" t="s">
        <v>227</v>
      </c>
    </row>
    <row r="158" spans="1:16" ht="51" x14ac:dyDescent="0.2">
      <c r="A158" s="23" t="s">
        <v>36</v>
      </c>
      <c r="E158" s="24" t="s">
        <v>228</v>
      </c>
    </row>
    <row r="159" spans="1:16" ht="280.5" x14ac:dyDescent="0.2">
      <c r="A159" t="s">
        <v>37</v>
      </c>
      <c r="E159" s="22" t="s">
        <v>229</v>
      </c>
    </row>
    <row r="160" spans="1:16" x14ac:dyDescent="0.2">
      <c r="A160" s="12" t="s">
        <v>32</v>
      </c>
      <c r="B160" s="16" t="s">
        <v>230</v>
      </c>
      <c r="C160" s="16" t="s">
        <v>231</v>
      </c>
      <c r="D160" s="12" t="s">
        <v>33</v>
      </c>
      <c r="E160" s="17" t="s">
        <v>232</v>
      </c>
      <c r="F160" s="18" t="s">
        <v>50</v>
      </c>
      <c r="G160" s="19">
        <v>7.28</v>
      </c>
      <c r="H160" s="20">
        <v>0</v>
      </c>
      <c r="I160" s="20">
        <f>ROUND(ROUND(H160,2)*ROUND(G160,3),2)</f>
        <v>0</v>
      </c>
      <c r="O160">
        <f>(I160*21)/100</f>
        <v>0</v>
      </c>
      <c r="P160" t="s">
        <v>13</v>
      </c>
    </row>
    <row r="161" spans="1:18" x14ac:dyDescent="0.2">
      <c r="A161" s="21" t="s">
        <v>35</v>
      </c>
      <c r="E161" s="22" t="s">
        <v>33</v>
      </c>
    </row>
    <row r="162" spans="1:18" ht="51" x14ac:dyDescent="0.2">
      <c r="A162" s="23" t="s">
        <v>36</v>
      </c>
      <c r="E162" s="24" t="s">
        <v>233</v>
      </c>
    </row>
    <row r="163" spans="1:18" ht="191.25" x14ac:dyDescent="0.2">
      <c r="A163" t="s">
        <v>37</v>
      </c>
      <c r="E163" s="22" t="s">
        <v>234</v>
      </c>
    </row>
    <row r="164" spans="1:18" ht="12.75" customHeight="1" x14ac:dyDescent="0.2">
      <c r="A164" s="5" t="s">
        <v>31</v>
      </c>
      <c r="B164" s="5"/>
      <c r="C164" s="25" t="s">
        <v>12</v>
      </c>
      <c r="D164" s="5"/>
      <c r="E164" s="14" t="s">
        <v>235</v>
      </c>
      <c r="F164" s="5"/>
      <c r="G164" s="5"/>
      <c r="H164" s="5"/>
      <c r="I164" s="26">
        <f>0+Q164</f>
        <v>0</v>
      </c>
      <c r="O164">
        <f>0+R164</f>
        <v>0</v>
      </c>
      <c r="Q164">
        <f>0+I165+I169+I173+I177</f>
        <v>0</v>
      </c>
      <c r="R164">
        <f>0+O165+O169+O173+O177</f>
        <v>0</v>
      </c>
    </row>
    <row r="165" spans="1:18" x14ac:dyDescent="0.2">
      <c r="A165" s="12" t="s">
        <v>32</v>
      </c>
      <c r="B165" s="16" t="s">
        <v>236</v>
      </c>
      <c r="C165" s="16" t="s">
        <v>237</v>
      </c>
      <c r="D165" s="12" t="s">
        <v>33</v>
      </c>
      <c r="E165" s="17" t="s">
        <v>238</v>
      </c>
      <c r="F165" s="18" t="s">
        <v>124</v>
      </c>
      <c r="G165" s="19">
        <v>1.355</v>
      </c>
      <c r="H165" s="20">
        <v>0</v>
      </c>
      <c r="I165" s="20">
        <f>ROUND(ROUND(H165,2)*ROUND(G165,3),2)</f>
        <v>0</v>
      </c>
      <c r="O165">
        <f>(I165*21)/100</f>
        <v>0</v>
      </c>
      <c r="P165" t="s">
        <v>13</v>
      </c>
    </row>
    <row r="166" spans="1:18" x14ac:dyDescent="0.2">
      <c r="A166" s="21" t="s">
        <v>35</v>
      </c>
      <c r="E166" s="22" t="s">
        <v>239</v>
      </c>
    </row>
    <row r="167" spans="1:18" ht="51" x14ac:dyDescent="0.2">
      <c r="A167" s="23" t="s">
        <v>36</v>
      </c>
      <c r="E167" s="24" t="s">
        <v>240</v>
      </c>
    </row>
    <row r="168" spans="1:18" ht="280.5" x14ac:dyDescent="0.2">
      <c r="A168" t="s">
        <v>37</v>
      </c>
      <c r="E168" s="22" t="s">
        <v>241</v>
      </c>
    </row>
    <row r="169" spans="1:18" x14ac:dyDescent="0.2">
      <c r="A169" s="12" t="s">
        <v>32</v>
      </c>
      <c r="B169" s="16" t="s">
        <v>242</v>
      </c>
      <c r="C169" s="16" t="s">
        <v>243</v>
      </c>
      <c r="D169" s="12" t="s">
        <v>33</v>
      </c>
      <c r="E169" s="17" t="s">
        <v>244</v>
      </c>
      <c r="F169" s="18" t="s">
        <v>124</v>
      </c>
      <c r="G169" s="19">
        <v>284.09899999999999</v>
      </c>
      <c r="H169" s="20">
        <v>0</v>
      </c>
      <c r="I169" s="20">
        <f>ROUND(ROUND(H169,2)*ROUND(G169,3),2)</f>
        <v>0</v>
      </c>
      <c r="O169">
        <f>(I169*21)/100</f>
        <v>0</v>
      </c>
      <c r="P169" t="s">
        <v>13</v>
      </c>
    </row>
    <row r="170" spans="1:18" x14ac:dyDescent="0.2">
      <c r="A170" s="21" t="s">
        <v>35</v>
      </c>
      <c r="E170" s="22" t="s">
        <v>33</v>
      </c>
    </row>
    <row r="171" spans="1:18" ht="51" x14ac:dyDescent="0.2">
      <c r="A171" s="23" t="s">
        <v>36</v>
      </c>
      <c r="E171" s="24" t="s">
        <v>245</v>
      </c>
    </row>
    <row r="172" spans="1:18" ht="280.5" x14ac:dyDescent="0.2">
      <c r="A172" t="s">
        <v>37</v>
      </c>
      <c r="E172" s="22" t="s">
        <v>246</v>
      </c>
    </row>
    <row r="173" spans="1:18" x14ac:dyDescent="0.2">
      <c r="A173" s="12" t="s">
        <v>32</v>
      </c>
      <c r="B173" s="16" t="s">
        <v>247</v>
      </c>
      <c r="C173" s="16" t="s">
        <v>248</v>
      </c>
      <c r="D173" s="12" t="s">
        <v>33</v>
      </c>
      <c r="E173" s="17" t="s">
        <v>249</v>
      </c>
      <c r="F173" s="18" t="s">
        <v>50</v>
      </c>
      <c r="G173" s="19">
        <v>17.027000000000001</v>
      </c>
      <c r="H173" s="20">
        <v>0</v>
      </c>
      <c r="I173" s="20">
        <f>ROUND(ROUND(H173,2)*ROUND(G173,3),2)</f>
        <v>0</v>
      </c>
      <c r="O173">
        <f>(I173*21)/100</f>
        <v>0</v>
      </c>
      <c r="P173" t="s">
        <v>13</v>
      </c>
    </row>
    <row r="174" spans="1:18" x14ac:dyDescent="0.2">
      <c r="A174" s="21" t="s">
        <v>35</v>
      </c>
      <c r="E174" s="22" t="s">
        <v>33</v>
      </c>
    </row>
    <row r="175" spans="1:18" ht="51" x14ac:dyDescent="0.2">
      <c r="A175" s="23" t="s">
        <v>36</v>
      </c>
      <c r="E175" s="24" t="s">
        <v>250</v>
      </c>
    </row>
    <row r="176" spans="1:18" ht="191.25" x14ac:dyDescent="0.2">
      <c r="A176" t="s">
        <v>37</v>
      </c>
      <c r="E176" s="22" t="s">
        <v>234</v>
      </c>
    </row>
    <row r="177" spans="1:18" x14ac:dyDescent="0.2">
      <c r="A177" s="12" t="s">
        <v>32</v>
      </c>
      <c r="B177" s="16" t="s">
        <v>251</v>
      </c>
      <c r="C177" s="16" t="s">
        <v>252</v>
      </c>
      <c r="D177" s="12" t="s">
        <v>33</v>
      </c>
      <c r="E177" s="17" t="s">
        <v>253</v>
      </c>
      <c r="F177" s="18" t="s">
        <v>254</v>
      </c>
      <c r="G177" s="19">
        <v>1022.64</v>
      </c>
      <c r="H177" s="20">
        <v>0</v>
      </c>
      <c r="I177" s="20">
        <f>ROUND(ROUND(H177,2)*ROUND(G177,3),2)</f>
        <v>0</v>
      </c>
      <c r="O177">
        <f>(I177*21)/100</f>
        <v>0</v>
      </c>
      <c r="P177" t="s">
        <v>13</v>
      </c>
    </row>
    <row r="178" spans="1:18" x14ac:dyDescent="0.2">
      <c r="A178" s="21" t="s">
        <v>35</v>
      </c>
      <c r="E178" s="22" t="s">
        <v>33</v>
      </c>
    </row>
    <row r="179" spans="1:18" ht="51" x14ac:dyDescent="0.2">
      <c r="A179" s="23" t="s">
        <v>36</v>
      </c>
      <c r="E179" s="24" t="s">
        <v>255</v>
      </c>
    </row>
    <row r="180" spans="1:18" ht="216.75" x14ac:dyDescent="0.2">
      <c r="A180" t="s">
        <v>37</v>
      </c>
      <c r="E180" s="22" t="s">
        <v>256</v>
      </c>
    </row>
    <row r="181" spans="1:18" ht="12.75" customHeight="1" x14ac:dyDescent="0.2">
      <c r="A181" s="5" t="s">
        <v>31</v>
      </c>
      <c r="B181" s="5"/>
      <c r="C181" s="25" t="s">
        <v>21</v>
      </c>
      <c r="D181" s="5"/>
      <c r="E181" s="14" t="s">
        <v>257</v>
      </c>
      <c r="F181" s="5"/>
      <c r="G181" s="5"/>
      <c r="H181" s="5"/>
      <c r="I181" s="26">
        <f>0+Q181</f>
        <v>0</v>
      </c>
      <c r="O181">
        <f>0+R181</f>
        <v>0</v>
      </c>
      <c r="Q181">
        <f>0+I182+I186+I190+I194+I198+I202</f>
        <v>0</v>
      </c>
      <c r="R181">
        <f>0+O182+O186+O190+O194+O198+O202</f>
        <v>0</v>
      </c>
    </row>
    <row r="182" spans="1:18" x14ac:dyDescent="0.2">
      <c r="A182" s="12" t="s">
        <v>32</v>
      </c>
      <c r="B182" s="16" t="s">
        <v>258</v>
      </c>
      <c r="C182" s="16" t="s">
        <v>259</v>
      </c>
      <c r="D182" s="12" t="s">
        <v>33</v>
      </c>
      <c r="E182" s="17" t="s">
        <v>260</v>
      </c>
      <c r="F182" s="18" t="s">
        <v>50</v>
      </c>
      <c r="G182" s="19">
        <v>275.03899999999999</v>
      </c>
      <c r="H182" s="20">
        <v>0</v>
      </c>
      <c r="I182" s="20">
        <f>ROUND(ROUND(H182,2)*ROUND(G182,3),2)</f>
        <v>0</v>
      </c>
      <c r="O182">
        <f>(I182*21)/100</f>
        <v>0</v>
      </c>
      <c r="P182" t="s">
        <v>13</v>
      </c>
    </row>
    <row r="183" spans="1:18" x14ac:dyDescent="0.2">
      <c r="A183" s="21" t="s">
        <v>35</v>
      </c>
      <c r="E183" s="22" t="s">
        <v>33</v>
      </c>
    </row>
    <row r="184" spans="1:18" ht="51" x14ac:dyDescent="0.2">
      <c r="A184" s="23" t="s">
        <v>36</v>
      </c>
      <c r="E184" s="24" t="s">
        <v>261</v>
      </c>
    </row>
    <row r="185" spans="1:18" ht="408" x14ac:dyDescent="0.2">
      <c r="A185" t="s">
        <v>37</v>
      </c>
      <c r="E185" s="22" t="s">
        <v>262</v>
      </c>
    </row>
    <row r="186" spans="1:18" x14ac:dyDescent="0.2">
      <c r="A186" s="12" t="s">
        <v>32</v>
      </c>
      <c r="B186" s="16" t="s">
        <v>263</v>
      </c>
      <c r="C186" s="16" t="s">
        <v>264</v>
      </c>
      <c r="D186" s="12" t="s">
        <v>33</v>
      </c>
      <c r="E186" s="17" t="s">
        <v>265</v>
      </c>
      <c r="F186" s="18" t="s">
        <v>34</v>
      </c>
      <c r="G186" s="19">
        <v>2</v>
      </c>
      <c r="H186" s="20">
        <v>0</v>
      </c>
      <c r="I186" s="20">
        <f>ROUND(ROUND(H186,2)*ROUND(G186,3),2)</f>
        <v>0</v>
      </c>
      <c r="O186">
        <f>(I186*21)/100</f>
        <v>0</v>
      </c>
      <c r="P186" t="s">
        <v>13</v>
      </c>
    </row>
    <row r="187" spans="1:18" x14ac:dyDescent="0.2">
      <c r="A187" s="21" t="s">
        <v>35</v>
      </c>
      <c r="E187" s="22" t="s">
        <v>33</v>
      </c>
    </row>
    <row r="188" spans="1:18" ht="51" x14ac:dyDescent="0.2">
      <c r="A188" s="23" t="s">
        <v>36</v>
      </c>
      <c r="E188" s="24" t="s">
        <v>266</v>
      </c>
    </row>
    <row r="189" spans="1:18" ht="153" x14ac:dyDescent="0.2">
      <c r="A189" t="s">
        <v>37</v>
      </c>
      <c r="E189" s="22" t="s">
        <v>267</v>
      </c>
    </row>
    <row r="190" spans="1:18" x14ac:dyDescent="0.2">
      <c r="A190" s="12" t="s">
        <v>32</v>
      </c>
      <c r="B190" s="16" t="s">
        <v>268</v>
      </c>
      <c r="C190" s="16" t="s">
        <v>269</v>
      </c>
      <c r="D190" s="12" t="s">
        <v>33</v>
      </c>
      <c r="E190" s="17" t="s">
        <v>270</v>
      </c>
      <c r="F190" s="18" t="s">
        <v>34</v>
      </c>
      <c r="G190" s="19">
        <v>1</v>
      </c>
      <c r="H190" s="20">
        <v>0</v>
      </c>
      <c r="I190" s="20">
        <f>ROUND(ROUND(H190,2)*ROUND(G190,3),2)</f>
        <v>0</v>
      </c>
      <c r="O190">
        <f>(I190*21)/100</f>
        <v>0</v>
      </c>
      <c r="P190" t="s">
        <v>13</v>
      </c>
    </row>
    <row r="191" spans="1:18" x14ac:dyDescent="0.2">
      <c r="A191" s="21" t="s">
        <v>35</v>
      </c>
      <c r="E191" s="22" t="s">
        <v>33</v>
      </c>
    </row>
    <row r="192" spans="1:18" ht="51" x14ac:dyDescent="0.2">
      <c r="A192" s="23" t="s">
        <v>36</v>
      </c>
      <c r="E192" s="24" t="s">
        <v>271</v>
      </c>
    </row>
    <row r="193" spans="1:18" ht="153" x14ac:dyDescent="0.2">
      <c r="A193" t="s">
        <v>37</v>
      </c>
      <c r="E193" s="22" t="s">
        <v>267</v>
      </c>
    </row>
    <row r="194" spans="1:18" x14ac:dyDescent="0.2">
      <c r="A194" s="12" t="s">
        <v>32</v>
      </c>
      <c r="B194" s="16" t="s">
        <v>272</v>
      </c>
      <c r="C194" s="16" t="s">
        <v>273</v>
      </c>
      <c r="D194" s="12" t="s">
        <v>33</v>
      </c>
      <c r="E194" s="17" t="s">
        <v>274</v>
      </c>
      <c r="F194" s="18" t="s">
        <v>124</v>
      </c>
      <c r="G194" s="19">
        <v>46.14</v>
      </c>
      <c r="H194" s="20">
        <v>0</v>
      </c>
      <c r="I194" s="20">
        <f>ROUND(ROUND(H194,2)*ROUND(G194,3),2)</f>
        <v>0</v>
      </c>
      <c r="O194">
        <f>(I194*21)/100</f>
        <v>0</v>
      </c>
      <c r="P194" t="s">
        <v>13</v>
      </c>
    </row>
    <row r="195" spans="1:18" x14ac:dyDescent="0.2">
      <c r="A195" s="21" t="s">
        <v>35</v>
      </c>
      <c r="E195" s="22" t="s">
        <v>275</v>
      </c>
    </row>
    <row r="196" spans="1:18" ht="51" x14ac:dyDescent="0.2">
      <c r="A196" s="23" t="s">
        <v>36</v>
      </c>
      <c r="E196" s="24" t="s">
        <v>276</v>
      </c>
    </row>
    <row r="197" spans="1:18" ht="280.5" x14ac:dyDescent="0.2">
      <c r="A197" t="s">
        <v>37</v>
      </c>
      <c r="E197" s="22" t="s">
        <v>246</v>
      </c>
    </row>
    <row r="198" spans="1:18" x14ac:dyDescent="0.2">
      <c r="A198" s="12" t="s">
        <v>32</v>
      </c>
      <c r="B198" s="16" t="s">
        <v>277</v>
      </c>
      <c r="C198" s="16" t="s">
        <v>278</v>
      </c>
      <c r="D198" s="12" t="s">
        <v>33</v>
      </c>
      <c r="E198" s="17" t="s">
        <v>279</v>
      </c>
      <c r="F198" s="18" t="s">
        <v>124</v>
      </c>
      <c r="G198" s="19">
        <v>2.2759999999999998</v>
      </c>
      <c r="H198" s="20">
        <v>0</v>
      </c>
      <c r="I198" s="20">
        <f>ROUND(ROUND(H198,2)*ROUND(G198,3),2)</f>
        <v>0</v>
      </c>
      <c r="O198">
        <f>(I198*21)/100</f>
        <v>0</v>
      </c>
      <c r="P198" t="s">
        <v>13</v>
      </c>
    </row>
    <row r="199" spans="1:18" x14ac:dyDescent="0.2">
      <c r="A199" s="21" t="s">
        <v>35</v>
      </c>
      <c r="E199" s="22" t="s">
        <v>280</v>
      </c>
    </row>
    <row r="200" spans="1:18" ht="76.5" x14ac:dyDescent="0.2">
      <c r="A200" s="23" t="s">
        <v>36</v>
      </c>
      <c r="E200" s="24" t="s">
        <v>281</v>
      </c>
    </row>
    <row r="201" spans="1:18" ht="38.25" x14ac:dyDescent="0.2">
      <c r="A201" t="s">
        <v>37</v>
      </c>
      <c r="E201" s="22" t="s">
        <v>282</v>
      </c>
    </row>
    <row r="202" spans="1:18" x14ac:dyDescent="0.2">
      <c r="A202" s="12" t="s">
        <v>32</v>
      </c>
      <c r="B202" s="16" t="s">
        <v>283</v>
      </c>
      <c r="C202" s="16" t="s">
        <v>284</v>
      </c>
      <c r="D202" s="12" t="s">
        <v>33</v>
      </c>
      <c r="E202" s="17" t="s">
        <v>285</v>
      </c>
      <c r="F202" s="18" t="s">
        <v>99</v>
      </c>
      <c r="G202" s="19">
        <v>46.8</v>
      </c>
      <c r="H202" s="20">
        <v>0</v>
      </c>
      <c r="I202" s="20">
        <f>ROUND(ROUND(H202,2)*ROUND(G202,3),2)</f>
        <v>0</v>
      </c>
      <c r="O202">
        <f>(I202*21)/100</f>
        <v>0</v>
      </c>
      <c r="P202" t="s">
        <v>13</v>
      </c>
    </row>
    <row r="203" spans="1:18" x14ac:dyDescent="0.2">
      <c r="A203" s="21" t="s">
        <v>35</v>
      </c>
      <c r="E203" s="22" t="s">
        <v>286</v>
      </c>
    </row>
    <row r="204" spans="1:18" ht="51" x14ac:dyDescent="0.2">
      <c r="A204" s="23" t="s">
        <v>36</v>
      </c>
      <c r="E204" s="24" t="s">
        <v>287</v>
      </c>
    </row>
    <row r="205" spans="1:18" ht="76.5" x14ac:dyDescent="0.2">
      <c r="A205" t="s">
        <v>37</v>
      </c>
      <c r="E205" s="22" t="s">
        <v>288</v>
      </c>
    </row>
    <row r="206" spans="1:18" ht="12.75" customHeight="1" x14ac:dyDescent="0.2">
      <c r="A206" s="5" t="s">
        <v>31</v>
      </c>
      <c r="B206" s="5"/>
      <c r="C206" s="25" t="s">
        <v>23</v>
      </c>
      <c r="D206" s="5"/>
      <c r="E206" s="14" t="s">
        <v>289</v>
      </c>
      <c r="F206" s="5"/>
      <c r="G206" s="5"/>
      <c r="H206" s="5"/>
      <c r="I206" s="26">
        <f>0+Q206</f>
        <v>0</v>
      </c>
      <c r="O206">
        <f>0+R206</f>
        <v>0</v>
      </c>
      <c r="Q206">
        <f>0+I207+I211</f>
        <v>0</v>
      </c>
      <c r="R206">
        <f>0+O207+O211</f>
        <v>0</v>
      </c>
    </row>
    <row r="207" spans="1:18" ht="25.5" x14ac:dyDescent="0.2">
      <c r="A207" s="12" t="s">
        <v>32</v>
      </c>
      <c r="B207" s="16" t="s">
        <v>290</v>
      </c>
      <c r="C207" s="16" t="s">
        <v>291</v>
      </c>
      <c r="D207" s="12" t="s">
        <v>33</v>
      </c>
      <c r="E207" s="17" t="s">
        <v>292</v>
      </c>
      <c r="F207" s="18" t="s">
        <v>124</v>
      </c>
      <c r="G207" s="19">
        <v>31.68</v>
      </c>
      <c r="H207" s="20">
        <v>0</v>
      </c>
      <c r="I207" s="20">
        <f>ROUND(ROUND(H207,2)*ROUND(G207,3),2)</f>
        <v>0</v>
      </c>
      <c r="O207">
        <f>(I207*21)/100</f>
        <v>0</v>
      </c>
      <c r="P207" t="s">
        <v>13</v>
      </c>
    </row>
    <row r="208" spans="1:18" x14ac:dyDescent="0.2">
      <c r="A208" s="21" t="s">
        <v>35</v>
      </c>
      <c r="E208" s="22" t="s">
        <v>293</v>
      </c>
    </row>
    <row r="209" spans="1:18" ht="51" x14ac:dyDescent="0.2">
      <c r="A209" s="23" t="s">
        <v>36</v>
      </c>
      <c r="E209" s="24" t="s">
        <v>294</v>
      </c>
    </row>
    <row r="210" spans="1:18" ht="178.5" x14ac:dyDescent="0.2">
      <c r="A210" t="s">
        <v>37</v>
      </c>
      <c r="E210" s="22" t="s">
        <v>295</v>
      </c>
    </row>
    <row r="211" spans="1:18" x14ac:dyDescent="0.2">
      <c r="A211" s="12" t="s">
        <v>32</v>
      </c>
      <c r="B211" s="16" t="s">
        <v>296</v>
      </c>
      <c r="C211" s="16" t="s">
        <v>297</v>
      </c>
      <c r="D211" s="12" t="s">
        <v>33</v>
      </c>
      <c r="E211" s="17" t="s">
        <v>298</v>
      </c>
      <c r="F211" s="18" t="s">
        <v>99</v>
      </c>
      <c r="G211" s="19">
        <v>2226</v>
      </c>
      <c r="H211" s="20">
        <v>0</v>
      </c>
      <c r="I211" s="20">
        <f>ROUND(ROUND(H211,2)*ROUND(G211,3),2)</f>
        <v>0</v>
      </c>
      <c r="O211">
        <f>(I211*21)/100</f>
        <v>0</v>
      </c>
      <c r="P211" t="s">
        <v>13</v>
      </c>
    </row>
    <row r="212" spans="1:18" ht="25.5" x14ac:dyDescent="0.2">
      <c r="A212" s="21" t="s">
        <v>35</v>
      </c>
      <c r="E212" s="22" t="s">
        <v>299</v>
      </c>
    </row>
    <row r="213" spans="1:18" ht="51" x14ac:dyDescent="0.2">
      <c r="A213" s="23" t="s">
        <v>36</v>
      </c>
      <c r="E213" s="24" t="s">
        <v>300</v>
      </c>
    </row>
    <row r="214" spans="1:18" ht="114.75" x14ac:dyDescent="0.2">
      <c r="A214" t="s">
        <v>37</v>
      </c>
      <c r="E214" s="22" t="s">
        <v>301</v>
      </c>
    </row>
    <row r="215" spans="1:18" ht="12.75" customHeight="1" x14ac:dyDescent="0.2">
      <c r="A215" s="5" t="s">
        <v>31</v>
      </c>
      <c r="B215" s="5"/>
      <c r="C215" s="25" t="s">
        <v>38</v>
      </c>
      <c r="D215" s="5"/>
      <c r="E215" s="14" t="s">
        <v>302</v>
      </c>
      <c r="F215" s="5"/>
      <c r="G215" s="5"/>
      <c r="H215" s="5"/>
      <c r="I215" s="26">
        <f>0+Q215</f>
        <v>0</v>
      </c>
      <c r="O215">
        <f>0+R215</f>
        <v>0</v>
      </c>
      <c r="Q215">
        <f>0+I216+I220+I224+I228</f>
        <v>0</v>
      </c>
      <c r="R215">
        <f>0+O216+O220+O224+O228</f>
        <v>0</v>
      </c>
    </row>
    <row r="216" spans="1:18" ht="25.5" x14ac:dyDescent="0.2">
      <c r="A216" s="12" t="s">
        <v>32</v>
      </c>
      <c r="B216" s="16" t="s">
        <v>303</v>
      </c>
      <c r="C216" s="16" t="s">
        <v>304</v>
      </c>
      <c r="D216" s="12" t="s">
        <v>33</v>
      </c>
      <c r="E216" s="17" t="s">
        <v>305</v>
      </c>
      <c r="F216" s="18" t="s">
        <v>99</v>
      </c>
      <c r="G216" s="19">
        <v>111.245</v>
      </c>
      <c r="H216" s="20">
        <v>0</v>
      </c>
      <c r="I216" s="20">
        <f>ROUND(ROUND(H216,2)*ROUND(G216,3),2)</f>
        <v>0</v>
      </c>
      <c r="O216">
        <f>(I216*21)/100</f>
        <v>0</v>
      </c>
      <c r="P216" t="s">
        <v>13</v>
      </c>
    </row>
    <row r="217" spans="1:18" ht="38.25" x14ac:dyDescent="0.2">
      <c r="A217" s="21" t="s">
        <v>35</v>
      </c>
      <c r="E217" s="22" t="s">
        <v>306</v>
      </c>
    </row>
    <row r="218" spans="1:18" ht="51" x14ac:dyDescent="0.2">
      <c r="A218" s="23" t="s">
        <v>36</v>
      </c>
      <c r="E218" s="24" t="s">
        <v>307</v>
      </c>
    </row>
    <row r="219" spans="1:18" ht="140.25" x14ac:dyDescent="0.2">
      <c r="A219" t="s">
        <v>37</v>
      </c>
      <c r="E219" s="22" t="s">
        <v>308</v>
      </c>
    </row>
    <row r="220" spans="1:18" ht="25.5" x14ac:dyDescent="0.2">
      <c r="A220" s="12" t="s">
        <v>32</v>
      </c>
      <c r="B220" s="16" t="s">
        <v>309</v>
      </c>
      <c r="C220" s="16" t="s">
        <v>310</v>
      </c>
      <c r="D220" s="12" t="s">
        <v>33</v>
      </c>
      <c r="E220" s="17" t="s">
        <v>311</v>
      </c>
      <c r="F220" s="18" t="s">
        <v>99</v>
      </c>
      <c r="G220" s="19">
        <v>280.10000000000002</v>
      </c>
      <c r="H220" s="20">
        <v>0</v>
      </c>
      <c r="I220" s="20">
        <f>ROUND(ROUND(H220,2)*ROUND(G220,3),2)</f>
        <v>0</v>
      </c>
      <c r="O220">
        <f>(I220*21)/100</f>
        <v>0</v>
      </c>
      <c r="P220" t="s">
        <v>13</v>
      </c>
    </row>
    <row r="221" spans="1:18" ht="114.75" x14ac:dyDescent="0.2">
      <c r="A221" s="21" t="s">
        <v>35</v>
      </c>
      <c r="E221" s="22" t="s">
        <v>312</v>
      </c>
    </row>
    <row r="222" spans="1:18" ht="51" x14ac:dyDescent="0.2">
      <c r="A222" s="23" t="s">
        <v>36</v>
      </c>
      <c r="E222" s="24" t="s">
        <v>313</v>
      </c>
    </row>
    <row r="223" spans="1:18" ht="140.25" x14ac:dyDescent="0.2">
      <c r="A223" t="s">
        <v>37</v>
      </c>
      <c r="E223" s="22" t="s">
        <v>308</v>
      </c>
    </row>
    <row r="224" spans="1:18" x14ac:dyDescent="0.2">
      <c r="A224" s="12" t="s">
        <v>32</v>
      </c>
      <c r="B224" s="16" t="s">
        <v>314</v>
      </c>
      <c r="C224" s="16" t="s">
        <v>315</v>
      </c>
      <c r="D224" s="12" t="s">
        <v>33</v>
      </c>
      <c r="E224" s="17" t="s">
        <v>316</v>
      </c>
      <c r="F224" s="18" t="s">
        <v>99</v>
      </c>
      <c r="G224" s="19">
        <v>358.93299999999999</v>
      </c>
      <c r="H224" s="20">
        <v>0</v>
      </c>
      <c r="I224" s="20">
        <f>ROUND(ROUND(H224,2)*ROUND(G224,3),2)</f>
        <v>0</v>
      </c>
      <c r="O224">
        <f>(I224*21)/100</f>
        <v>0</v>
      </c>
      <c r="P224" t="s">
        <v>13</v>
      </c>
    </row>
    <row r="225" spans="1:18" ht="38.25" x14ac:dyDescent="0.2">
      <c r="A225" s="21" t="s">
        <v>35</v>
      </c>
      <c r="E225" s="22" t="s">
        <v>317</v>
      </c>
    </row>
    <row r="226" spans="1:18" ht="51" x14ac:dyDescent="0.2">
      <c r="A226" s="23" t="s">
        <v>36</v>
      </c>
      <c r="E226" s="24" t="s">
        <v>318</v>
      </c>
    </row>
    <row r="227" spans="1:18" ht="140.25" x14ac:dyDescent="0.2">
      <c r="A227" t="s">
        <v>37</v>
      </c>
      <c r="E227" s="22" t="s">
        <v>308</v>
      </c>
    </row>
    <row r="228" spans="1:18" x14ac:dyDescent="0.2">
      <c r="A228" s="12" t="s">
        <v>32</v>
      </c>
      <c r="B228" s="16" t="s">
        <v>319</v>
      </c>
      <c r="C228" s="16" t="s">
        <v>320</v>
      </c>
      <c r="D228" s="12" t="s">
        <v>33</v>
      </c>
      <c r="E228" s="17" t="s">
        <v>321</v>
      </c>
      <c r="F228" s="18" t="s">
        <v>322</v>
      </c>
      <c r="G228" s="19">
        <v>4</v>
      </c>
      <c r="H228" s="20">
        <v>0</v>
      </c>
      <c r="I228" s="20">
        <f>ROUND(ROUND(H228,2)*ROUND(G228,3),2)</f>
        <v>0</v>
      </c>
      <c r="O228">
        <f>(I228*21)/100</f>
        <v>0</v>
      </c>
      <c r="P228" t="s">
        <v>13</v>
      </c>
    </row>
    <row r="229" spans="1:18" x14ac:dyDescent="0.2">
      <c r="A229" s="21" t="s">
        <v>35</v>
      </c>
      <c r="E229" s="22" t="s">
        <v>323</v>
      </c>
    </row>
    <row r="230" spans="1:18" ht="51" x14ac:dyDescent="0.2">
      <c r="A230" s="23" t="s">
        <v>36</v>
      </c>
      <c r="E230" s="24" t="s">
        <v>324</v>
      </c>
    </row>
    <row r="231" spans="1:18" x14ac:dyDescent="0.2">
      <c r="A231" t="s">
        <v>37</v>
      </c>
      <c r="E231" s="22" t="s">
        <v>325</v>
      </c>
    </row>
    <row r="232" spans="1:18" ht="12.75" customHeight="1" x14ac:dyDescent="0.2">
      <c r="A232" s="5" t="s">
        <v>31</v>
      </c>
      <c r="B232" s="5"/>
      <c r="C232" s="25" t="s">
        <v>39</v>
      </c>
      <c r="D232" s="5"/>
      <c r="E232" s="14" t="s">
        <v>326</v>
      </c>
      <c r="F232" s="5"/>
      <c r="G232" s="5"/>
      <c r="H232" s="5"/>
      <c r="I232" s="26">
        <f>0+Q232</f>
        <v>0</v>
      </c>
      <c r="O232">
        <f>0+R232</f>
        <v>0</v>
      </c>
      <c r="Q232">
        <f>0+I233+I237+I241</f>
        <v>0</v>
      </c>
      <c r="R232">
        <f>0+O233+O237+O241</f>
        <v>0</v>
      </c>
    </row>
    <row r="233" spans="1:18" x14ac:dyDescent="0.2">
      <c r="A233" s="12" t="s">
        <v>32</v>
      </c>
      <c r="B233" s="16" t="s">
        <v>327</v>
      </c>
      <c r="C233" s="16" t="s">
        <v>328</v>
      </c>
      <c r="D233" s="12" t="s">
        <v>33</v>
      </c>
      <c r="E233" s="17" t="s">
        <v>329</v>
      </c>
      <c r="F233" s="18" t="s">
        <v>216</v>
      </c>
      <c r="G233" s="19">
        <v>19</v>
      </c>
      <c r="H233" s="20">
        <v>0</v>
      </c>
      <c r="I233" s="20">
        <f>ROUND(ROUND(H233,2)*ROUND(G233,3),2)</f>
        <v>0</v>
      </c>
      <c r="O233">
        <f>(I233*21)/100</f>
        <v>0</v>
      </c>
      <c r="P233" t="s">
        <v>13</v>
      </c>
    </row>
    <row r="234" spans="1:18" x14ac:dyDescent="0.2">
      <c r="A234" s="21" t="s">
        <v>35</v>
      </c>
      <c r="E234" s="22" t="s">
        <v>330</v>
      </c>
    </row>
    <row r="235" spans="1:18" ht="51" x14ac:dyDescent="0.2">
      <c r="A235" s="23" t="s">
        <v>36</v>
      </c>
      <c r="E235" s="24" t="s">
        <v>331</v>
      </c>
    </row>
    <row r="236" spans="1:18" ht="140.25" x14ac:dyDescent="0.2">
      <c r="A236" t="s">
        <v>37</v>
      </c>
      <c r="E236" s="22" t="s">
        <v>332</v>
      </c>
    </row>
    <row r="237" spans="1:18" x14ac:dyDescent="0.2">
      <c r="A237" s="12" t="s">
        <v>32</v>
      </c>
      <c r="B237" s="16" t="s">
        <v>333</v>
      </c>
      <c r="C237" s="16" t="s">
        <v>334</v>
      </c>
      <c r="D237" s="12" t="s">
        <v>33</v>
      </c>
      <c r="E237" s="17" t="s">
        <v>335</v>
      </c>
      <c r="F237" s="18" t="s">
        <v>216</v>
      </c>
      <c r="G237" s="19">
        <v>4.8</v>
      </c>
      <c r="H237" s="20">
        <v>0</v>
      </c>
      <c r="I237" s="20">
        <f>ROUND(ROUND(H237,2)*ROUND(G237,3),2)</f>
        <v>0</v>
      </c>
      <c r="O237">
        <f>(I237*21)/100</f>
        <v>0</v>
      </c>
      <c r="P237" t="s">
        <v>13</v>
      </c>
    </row>
    <row r="238" spans="1:18" x14ac:dyDescent="0.2">
      <c r="A238" s="21" t="s">
        <v>35</v>
      </c>
      <c r="E238" s="22" t="s">
        <v>33</v>
      </c>
    </row>
    <row r="239" spans="1:18" ht="51" x14ac:dyDescent="0.2">
      <c r="A239" s="23" t="s">
        <v>36</v>
      </c>
      <c r="E239" s="24" t="s">
        <v>336</v>
      </c>
    </row>
    <row r="240" spans="1:18" ht="178.5" x14ac:dyDescent="0.2">
      <c r="A240" t="s">
        <v>37</v>
      </c>
      <c r="E240" s="22" t="s">
        <v>337</v>
      </c>
    </row>
    <row r="241" spans="1:18" x14ac:dyDescent="0.2">
      <c r="A241" s="12" t="s">
        <v>32</v>
      </c>
      <c r="B241" s="16" t="s">
        <v>338</v>
      </c>
      <c r="C241" s="16" t="s">
        <v>339</v>
      </c>
      <c r="D241" s="12" t="s">
        <v>33</v>
      </c>
      <c r="E241" s="17" t="s">
        <v>340</v>
      </c>
      <c r="F241" s="18" t="s">
        <v>216</v>
      </c>
      <c r="G241" s="19">
        <v>12.7</v>
      </c>
      <c r="H241" s="20">
        <v>0</v>
      </c>
      <c r="I241" s="20">
        <f>ROUND(ROUND(H241,2)*ROUND(G241,3),2)</f>
        <v>0</v>
      </c>
      <c r="O241">
        <f>(I241*21)/100</f>
        <v>0</v>
      </c>
      <c r="P241" t="s">
        <v>13</v>
      </c>
    </row>
    <row r="242" spans="1:18" x14ac:dyDescent="0.2">
      <c r="A242" s="21" t="s">
        <v>35</v>
      </c>
      <c r="E242" s="22" t="s">
        <v>33</v>
      </c>
    </row>
    <row r="243" spans="1:18" ht="51" x14ac:dyDescent="0.2">
      <c r="A243" s="23" t="s">
        <v>36</v>
      </c>
      <c r="E243" s="24" t="s">
        <v>341</v>
      </c>
    </row>
    <row r="244" spans="1:18" ht="178.5" x14ac:dyDescent="0.2">
      <c r="A244" t="s">
        <v>37</v>
      </c>
      <c r="E244" s="22" t="s">
        <v>337</v>
      </c>
    </row>
    <row r="245" spans="1:18" ht="12.75" customHeight="1" x14ac:dyDescent="0.2">
      <c r="A245" s="5" t="s">
        <v>31</v>
      </c>
      <c r="B245" s="5"/>
      <c r="C245" s="25" t="s">
        <v>28</v>
      </c>
      <c r="D245" s="5"/>
      <c r="E245" s="14" t="s">
        <v>342</v>
      </c>
      <c r="F245" s="5"/>
      <c r="G245" s="5"/>
      <c r="H245" s="5"/>
      <c r="I245" s="26">
        <f>0+Q245</f>
        <v>0</v>
      </c>
      <c r="O245">
        <f>0+R245</f>
        <v>0</v>
      </c>
      <c r="Q245">
        <f>0+I246+I250+I254+I258+I262+I266+I270+I274+I278+I282</f>
        <v>0</v>
      </c>
      <c r="R245">
        <f>0+O246+O250+O254+O258+O262+O266+O270+O274+O278+O282</f>
        <v>0</v>
      </c>
    </row>
    <row r="246" spans="1:18" x14ac:dyDescent="0.2">
      <c r="A246" s="12" t="s">
        <v>32</v>
      </c>
      <c r="B246" s="16" t="s">
        <v>343</v>
      </c>
      <c r="C246" s="16" t="s">
        <v>344</v>
      </c>
      <c r="D246" s="12" t="s">
        <v>33</v>
      </c>
      <c r="E246" s="17" t="s">
        <v>345</v>
      </c>
      <c r="F246" s="18" t="s">
        <v>216</v>
      </c>
      <c r="G246" s="19">
        <v>16</v>
      </c>
      <c r="H246" s="20">
        <v>0</v>
      </c>
      <c r="I246" s="20">
        <f>ROUND(ROUND(H246,2)*ROUND(G246,3),2)</f>
        <v>0</v>
      </c>
      <c r="O246">
        <f>(I246*21)/100</f>
        <v>0</v>
      </c>
      <c r="P246" t="s">
        <v>13</v>
      </c>
    </row>
    <row r="247" spans="1:18" x14ac:dyDescent="0.2">
      <c r="A247" s="21" t="s">
        <v>35</v>
      </c>
      <c r="E247" s="22" t="s">
        <v>33</v>
      </c>
    </row>
    <row r="248" spans="1:18" ht="51" x14ac:dyDescent="0.2">
      <c r="A248" s="23" t="s">
        <v>36</v>
      </c>
      <c r="E248" s="24" t="s">
        <v>346</v>
      </c>
    </row>
    <row r="249" spans="1:18" ht="216.75" x14ac:dyDescent="0.2">
      <c r="A249" t="s">
        <v>37</v>
      </c>
      <c r="E249" s="22" t="s">
        <v>347</v>
      </c>
    </row>
    <row r="250" spans="1:18" x14ac:dyDescent="0.2">
      <c r="A250" s="12" t="s">
        <v>32</v>
      </c>
      <c r="B250" s="16" t="s">
        <v>348</v>
      </c>
      <c r="C250" s="16" t="s">
        <v>349</v>
      </c>
      <c r="D250" s="12" t="s">
        <v>33</v>
      </c>
      <c r="E250" s="17" t="s">
        <v>350</v>
      </c>
      <c r="F250" s="18" t="s">
        <v>34</v>
      </c>
      <c r="G250" s="19">
        <v>1</v>
      </c>
      <c r="H250" s="20">
        <v>0</v>
      </c>
      <c r="I250" s="20">
        <f>ROUND(ROUND(H250,2)*ROUND(G250,3),2)</f>
        <v>0</v>
      </c>
      <c r="O250">
        <f>(I250*21)/100</f>
        <v>0</v>
      </c>
      <c r="P250" t="s">
        <v>13</v>
      </c>
    </row>
    <row r="251" spans="1:18" x14ac:dyDescent="0.2">
      <c r="A251" s="21" t="s">
        <v>35</v>
      </c>
      <c r="E251" s="22" t="s">
        <v>33</v>
      </c>
    </row>
    <row r="252" spans="1:18" ht="51" x14ac:dyDescent="0.2">
      <c r="A252" s="23" t="s">
        <v>36</v>
      </c>
      <c r="E252" s="24" t="s">
        <v>271</v>
      </c>
    </row>
    <row r="253" spans="1:18" ht="89.25" x14ac:dyDescent="0.2">
      <c r="A253" t="s">
        <v>37</v>
      </c>
      <c r="E253" s="22" t="s">
        <v>351</v>
      </c>
    </row>
    <row r="254" spans="1:18" x14ac:dyDescent="0.2">
      <c r="A254" s="12" t="s">
        <v>32</v>
      </c>
      <c r="B254" s="16" t="s">
        <v>352</v>
      </c>
      <c r="C254" s="16" t="s">
        <v>353</v>
      </c>
      <c r="D254" s="12" t="s">
        <v>33</v>
      </c>
      <c r="E254" s="17" t="s">
        <v>354</v>
      </c>
      <c r="F254" s="18" t="s">
        <v>34</v>
      </c>
      <c r="G254" s="19">
        <v>1</v>
      </c>
      <c r="H254" s="20">
        <v>0</v>
      </c>
      <c r="I254" s="20">
        <f>ROUND(ROUND(H254,2)*ROUND(G254,3),2)</f>
        <v>0</v>
      </c>
      <c r="O254">
        <f>(I254*21)/100</f>
        <v>0</v>
      </c>
      <c r="P254" t="s">
        <v>13</v>
      </c>
    </row>
    <row r="255" spans="1:18" x14ac:dyDescent="0.2">
      <c r="A255" s="21" t="s">
        <v>35</v>
      </c>
      <c r="E255" s="22" t="s">
        <v>33</v>
      </c>
    </row>
    <row r="256" spans="1:18" ht="51" x14ac:dyDescent="0.2">
      <c r="A256" s="23" t="s">
        <v>36</v>
      </c>
      <c r="E256" s="24" t="s">
        <v>271</v>
      </c>
    </row>
    <row r="257" spans="1:16" ht="89.25" x14ac:dyDescent="0.2">
      <c r="A257" t="s">
        <v>37</v>
      </c>
      <c r="E257" s="22" t="s">
        <v>351</v>
      </c>
    </row>
    <row r="258" spans="1:16" x14ac:dyDescent="0.2">
      <c r="A258" s="12" t="s">
        <v>32</v>
      </c>
      <c r="B258" s="16" t="s">
        <v>355</v>
      </c>
      <c r="C258" s="16" t="s">
        <v>356</v>
      </c>
      <c r="D258" s="12" t="s">
        <v>33</v>
      </c>
      <c r="E258" s="17" t="s">
        <v>357</v>
      </c>
      <c r="F258" s="18" t="s">
        <v>124</v>
      </c>
      <c r="G258" s="19">
        <v>14.4</v>
      </c>
      <c r="H258" s="20">
        <v>0</v>
      </c>
      <c r="I258" s="20">
        <f>ROUND(ROUND(H258,2)*ROUND(G258,3),2)</f>
        <v>0</v>
      </c>
      <c r="O258">
        <f>(I258*21)/100</f>
        <v>0</v>
      </c>
      <c r="P258" t="s">
        <v>13</v>
      </c>
    </row>
    <row r="259" spans="1:16" x14ac:dyDescent="0.2">
      <c r="A259" s="21" t="s">
        <v>35</v>
      </c>
      <c r="E259" s="22" t="s">
        <v>358</v>
      </c>
    </row>
    <row r="260" spans="1:16" ht="51" x14ac:dyDescent="0.2">
      <c r="A260" s="23" t="s">
        <v>36</v>
      </c>
      <c r="E260" s="24" t="s">
        <v>359</v>
      </c>
    </row>
    <row r="261" spans="1:16" ht="280.5" x14ac:dyDescent="0.2">
      <c r="A261" t="s">
        <v>37</v>
      </c>
      <c r="E261" s="22" t="s">
        <v>246</v>
      </c>
    </row>
    <row r="262" spans="1:16" x14ac:dyDescent="0.2">
      <c r="A262" s="12" t="s">
        <v>32</v>
      </c>
      <c r="B262" s="16" t="s">
        <v>360</v>
      </c>
      <c r="C262" s="16" t="s">
        <v>361</v>
      </c>
      <c r="D262" s="12" t="s">
        <v>33</v>
      </c>
      <c r="E262" s="17" t="s">
        <v>362</v>
      </c>
      <c r="F262" s="18" t="s">
        <v>322</v>
      </c>
      <c r="G262" s="19">
        <v>2</v>
      </c>
      <c r="H262" s="20">
        <v>0</v>
      </c>
      <c r="I262" s="20">
        <f>ROUND(ROUND(H262,2)*ROUND(G262,3),2)</f>
        <v>0</v>
      </c>
      <c r="O262">
        <f>(I262*21)/100</f>
        <v>0</v>
      </c>
      <c r="P262" t="s">
        <v>13</v>
      </c>
    </row>
    <row r="263" spans="1:16" x14ac:dyDescent="0.2">
      <c r="A263" s="21" t="s">
        <v>35</v>
      </c>
      <c r="E263" s="22" t="s">
        <v>363</v>
      </c>
    </row>
    <row r="264" spans="1:16" ht="51" x14ac:dyDescent="0.2">
      <c r="A264" s="23" t="s">
        <v>36</v>
      </c>
      <c r="E264" s="24" t="s">
        <v>266</v>
      </c>
    </row>
    <row r="265" spans="1:16" ht="280.5" x14ac:dyDescent="0.2">
      <c r="A265" t="s">
        <v>37</v>
      </c>
      <c r="E265" s="22" t="s">
        <v>246</v>
      </c>
    </row>
    <row r="266" spans="1:16" x14ac:dyDescent="0.2">
      <c r="A266" s="12" t="s">
        <v>32</v>
      </c>
      <c r="B266" s="16" t="s">
        <v>364</v>
      </c>
      <c r="C266" s="16" t="s">
        <v>365</v>
      </c>
      <c r="D266" s="12" t="s">
        <v>33</v>
      </c>
      <c r="E266" s="17" t="s">
        <v>366</v>
      </c>
      <c r="F266" s="18" t="s">
        <v>254</v>
      </c>
      <c r="G266" s="19">
        <v>8676</v>
      </c>
      <c r="H266" s="20">
        <v>0</v>
      </c>
      <c r="I266" s="20">
        <f>ROUND(ROUND(H266,2)*ROUND(G266,3),2)</f>
        <v>0</v>
      </c>
      <c r="O266">
        <f>(I266*21)/100</f>
        <v>0</v>
      </c>
      <c r="P266" t="s">
        <v>13</v>
      </c>
    </row>
    <row r="267" spans="1:16" ht="25.5" x14ac:dyDescent="0.2">
      <c r="A267" s="21" t="s">
        <v>35</v>
      </c>
      <c r="E267" s="22" t="s">
        <v>367</v>
      </c>
    </row>
    <row r="268" spans="1:16" ht="51" x14ac:dyDescent="0.2">
      <c r="A268" s="23" t="s">
        <v>36</v>
      </c>
      <c r="E268" s="24" t="s">
        <v>368</v>
      </c>
    </row>
    <row r="269" spans="1:16" ht="242.25" x14ac:dyDescent="0.2">
      <c r="A269" t="s">
        <v>37</v>
      </c>
      <c r="E269" s="22" t="s">
        <v>369</v>
      </c>
    </row>
    <row r="270" spans="1:16" ht="25.5" x14ac:dyDescent="0.2">
      <c r="A270" s="12" t="s">
        <v>32</v>
      </c>
      <c r="B270" s="16" t="s">
        <v>370</v>
      </c>
      <c r="C270" s="16" t="s">
        <v>371</v>
      </c>
      <c r="D270" s="12" t="s">
        <v>33</v>
      </c>
      <c r="E270" s="17" t="s">
        <v>372</v>
      </c>
      <c r="F270" s="18" t="s">
        <v>41</v>
      </c>
      <c r="G270" s="19">
        <v>1</v>
      </c>
      <c r="H270" s="20">
        <v>0</v>
      </c>
      <c r="I270" s="20">
        <f>ROUND(ROUND(H270,2)*ROUND(G270,3),2)</f>
        <v>0</v>
      </c>
      <c r="O270">
        <f>(I270*21)/100</f>
        <v>0</v>
      </c>
      <c r="P270" t="s">
        <v>13</v>
      </c>
    </row>
    <row r="271" spans="1:16" x14ac:dyDescent="0.2">
      <c r="A271" s="21" t="s">
        <v>35</v>
      </c>
      <c r="E271" s="22" t="s">
        <v>33</v>
      </c>
    </row>
    <row r="272" spans="1:16" ht="51" x14ac:dyDescent="0.2">
      <c r="A272" s="23" t="s">
        <v>36</v>
      </c>
      <c r="E272" s="24" t="s">
        <v>59</v>
      </c>
    </row>
    <row r="273" spans="1:16" ht="89.25" x14ac:dyDescent="0.2">
      <c r="A273" t="s">
        <v>37</v>
      </c>
      <c r="E273" s="22" t="s">
        <v>373</v>
      </c>
    </row>
    <row r="274" spans="1:16" x14ac:dyDescent="0.2">
      <c r="A274" s="12" t="s">
        <v>32</v>
      </c>
      <c r="B274" s="16" t="s">
        <v>374</v>
      </c>
      <c r="C274" s="16" t="s">
        <v>375</v>
      </c>
      <c r="D274" s="12" t="s">
        <v>33</v>
      </c>
      <c r="E274" s="17" t="s">
        <v>376</v>
      </c>
      <c r="F274" s="18" t="s">
        <v>124</v>
      </c>
      <c r="G274" s="19">
        <v>637.32000000000005</v>
      </c>
      <c r="H274" s="20">
        <v>0</v>
      </c>
      <c r="I274" s="20">
        <f>ROUND(ROUND(H274,2)*ROUND(G274,3),2)</f>
        <v>0</v>
      </c>
      <c r="O274">
        <f>(I274*21)/100</f>
        <v>0</v>
      </c>
      <c r="P274" t="s">
        <v>13</v>
      </c>
    </row>
    <row r="275" spans="1:16" x14ac:dyDescent="0.2">
      <c r="A275" s="21" t="s">
        <v>35</v>
      </c>
      <c r="E275" s="22" t="s">
        <v>377</v>
      </c>
    </row>
    <row r="276" spans="1:16" ht="51" x14ac:dyDescent="0.2">
      <c r="A276" s="23" t="s">
        <v>36</v>
      </c>
      <c r="E276" s="24" t="s">
        <v>378</v>
      </c>
    </row>
    <row r="277" spans="1:16" ht="89.25" x14ac:dyDescent="0.2">
      <c r="A277" t="s">
        <v>37</v>
      </c>
      <c r="E277" s="22" t="s">
        <v>373</v>
      </c>
    </row>
    <row r="278" spans="1:16" x14ac:dyDescent="0.2">
      <c r="A278" s="12" t="s">
        <v>32</v>
      </c>
      <c r="B278" s="16" t="s">
        <v>379</v>
      </c>
      <c r="C278" s="16" t="s">
        <v>380</v>
      </c>
      <c r="D278" s="12" t="s">
        <v>33</v>
      </c>
      <c r="E278" s="17" t="s">
        <v>381</v>
      </c>
      <c r="F278" s="18" t="s">
        <v>124</v>
      </c>
      <c r="G278" s="19">
        <v>28.8</v>
      </c>
      <c r="H278" s="20">
        <v>0</v>
      </c>
      <c r="I278" s="20">
        <f>ROUND(ROUND(H278,2)*ROUND(G278,3),2)</f>
        <v>0</v>
      </c>
      <c r="O278">
        <f>(I278*21)/100</f>
        <v>0</v>
      </c>
      <c r="P278" t="s">
        <v>13</v>
      </c>
    </row>
    <row r="279" spans="1:16" x14ac:dyDescent="0.2">
      <c r="A279" s="21" t="s">
        <v>35</v>
      </c>
      <c r="E279" s="22" t="s">
        <v>382</v>
      </c>
    </row>
    <row r="280" spans="1:16" ht="51" x14ac:dyDescent="0.2">
      <c r="A280" s="23" t="s">
        <v>36</v>
      </c>
      <c r="E280" s="24" t="s">
        <v>383</v>
      </c>
    </row>
    <row r="281" spans="1:16" ht="89.25" x14ac:dyDescent="0.2">
      <c r="A281" t="s">
        <v>37</v>
      </c>
      <c r="E281" s="22" t="s">
        <v>373</v>
      </c>
    </row>
    <row r="282" spans="1:16" x14ac:dyDescent="0.2">
      <c r="A282" s="12" t="s">
        <v>32</v>
      </c>
      <c r="B282" s="16" t="s">
        <v>384</v>
      </c>
      <c r="C282" s="16" t="s">
        <v>385</v>
      </c>
      <c r="D282" s="12" t="s">
        <v>33</v>
      </c>
      <c r="E282" s="17" t="s">
        <v>386</v>
      </c>
      <c r="F282" s="18" t="s">
        <v>124</v>
      </c>
      <c r="G282" s="19">
        <v>11.1</v>
      </c>
      <c r="H282" s="20">
        <v>0</v>
      </c>
      <c r="I282" s="20">
        <f>ROUND(ROUND(H282,2)*ROUND(G282,3),2)</f>
        <v>0</v>
      </c>
      <c r="O282">
        <f>(I282*21)/100</f>
        <v>0</v>
      </c>
      <c r="P282" t="s">
        <v>13</v>
      </c>
    </row>
    <row r="283" spans="1:16" x14ac:dyDescent="0.2">
      <c r="A283" s="21" t="s">
        <v>35</v>
      </c>
      <c r="E283" s="22" t="s">
        <v>387</v>
      </c>
    </row>
    <row r="284" spans="1:16" ht="51" x14ac:dyDescent="0.2">
      <c r="A284" s="23" t="s">
        <v>36</v>
      </c>
      <c r="E284" s="24" t="s">
        <v>388</v>
      </c>
    </row>
    <row r="285" spans="1:16" ht="89.25" x14ac:dyDescent="0.2">
      <c r="A285" t="s">
        <v>37</v>
      </c>
      <c r="E285" s="22" t="s">
        <v>373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Jaroslava</dc:creator>
  <cp:lastModifiedBy>Urbánková Jaroslava</cp:lastModifiedBy>
  <dcterms:created xsi:type="dcterms:W3CDTF">2020-07-08T09:31:27Z</dcterms:created>
  <dcterms:modified xsi:type="dcterms:W3CDTF">2020-07-08T09:33:25Z</dcterms:modified>
</cp:coreProperties>
</file>